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7" sheetId="1" r:id="rId4"/>
    <sheet state="visible" name="2018" sheetId="2" r:id="rId5"/>
    <sheet state="visible" name="2019" sheetId="3" r:id="rId6"/>
    <sheet state="visible" name="2020" sheetId="4" r:id="rId7"/>
  </sheets>
  <definedNames>
    <definedName hidden="1" localSheetId="2" name="_xlnm._FilterDatabase">'2019'!$B$6:$P$57</definedName>
    <definedName hidden="1" localSheetId="3" name="_xlnm._FilterDatabase">'2020'!$C$5:$O$57</definedName>
  </definedNames>
  <calcPr/>
</workbook>
</file>

<file path=xl/sharedStrings.xml><?xml version="1.0" encoding="utf-8"?>
<sst xmlns="http://schemas.openxmlformats.org/spreadsheetml/2006/main" count="1275" uniqueCount="315">
  <si>
    <t>Platform 1</t>
  </si>
  <si>
    <t>Event</t>
  </si>
  <si>
    <t>Actual Weight</t>
  </si>
  <si>
    <t>Weight Class</t>
  </si>
  <si>
    <t>Results</t>
  </si>
  <si>
    <t>Bell Weight</t>
  </si>
  <si>
    <t>Coefficient</t>
  </si>
  <si>
    <t>Rank</t>
  </si>
  <si>
    <t>Platform 2</t>
  </si>
  <si>
    <t xml:space="preserve">Bell Weight </t>
  </si>
  <si>
    <t>Misty Tyers</t>
  </si>
  <si>
    <t>Biathalon - Jerks</t>
  </si>
  <si>
    <t>68+ KG</t>
  </si>
  <si>
    <t>Acacia Spencer-Hills</t>
  </si>
  <si>
    <t>Natalie Rumsby</t>
  </si>
  <si>
    <t>TABi - Jerks</t>
  </si>
  <si>
    <t>Kelly Branchi</t>
  </si>
  <si>
    <t>Duncan Maffia</t>
  </si>
  <si>
    <t>85 KG</t>
  </si>
  <si>
    <t>JP Lang</t>
  </si>
  <si>
    <t>105+ KG</t>
  </si>
  <si>
    <t>Acacia Spender-Hills</t>
  </si>
  <si>
    <t>Biathalon - Snatch</t>
  </si>
  <si>
    <t>TABi - Snatch</t>
  </si>
  <si>
    <t>105+KG</t>
  </si>
  <si>
    <t>Vet 2</t>
  </si>
  <si>
    <t>Danielle Coulson</t>
  </si>
  <si>
    <t>Snatch</t>
  </si>
  <si>
    <t>Lynda Robinson</t>
  </si>
  <si>
    <t>Josh Buczek</t>
  </si>
  <si>
    <t>105 KG</t>
  </si>
  <si>
    <t>Jordan Day</t>
  </si>
  <si>
    <t>95 KG</t>
  </si>
  <si>
    <t>Chris Birchard</t>
  </si>
  <si>
    <t xml:space="preserve">Snatch </t>
  </si>
  <si>
    <t>Jean Whitney</t>
  </si>
  <si>
    <t>63 KG</t>
  </si>
  <si>
    <t>-</t>
  </si>
  <si>
    <t>Corissa Sivorot</t>
  </si>
  <si>
    <t>Codey Hillis</t>
  </si>
  <si>
    <t>95KG</t>
  </si>
  <si>
    <t>Kate Kuss</t>
  </si>
  <si>
    <t>Todd Schweb</t>
  </si>
  <si>
    <t>105 +KG</t>
  </si>
  <si>
    <t>CMS</t>
  </si>
  <si>
    <t>Solomon Macys</t>
  </si>
  <si>
    <t>78 KG</t>
  </si>
  <si>
    <t>OALC</t>
  </si>
  <si>
    <t>Taylor Carle</t>
  </si>
  <si>
    <t xml:space="preserve">Rachel Robertson </t>
  </si>
  <si>
    <t>Rhonda Kuipers</t>
  </si>
  <si>
    <t>TALC</t>
  </si>
  <si>
    <t>68 KG</t>
  </si>
  <si>
    <t>Winifred Murphey</t>
  </si>
  <si>
    <t>Sarah Hunter</t>
  </si>
  <si>
    <t>58 KG</t>
  </si>
  <si>
    <t>Dave Achtem</t>
  </si>
  <si>
    <t>Mike Reid</t>
  </si>
  <si>
    <t>3/Vet1</t>
  </si>
  <si>
    <t xml:space="preserve">Solomon Macys </t>
  </si>
  <si>
    <t xml:space="preserve">78 KG </t>
  </si>
  <si>
    <t>PLATFORM 1</t>
  </si>
  <si>
    <t>PLATFORM 2</t>
  </si>
  <si>
    <t>PLATFORM 3</t>
  </si>
  <si>
    <t>JUDGE</t>
  </si>
  <si>
    <t>NAME</t>
  </si>
  <si>
    <t>EVENT</t>
  </si>
  <si>
    <t>WT CLASS</t>
  </si>
  <si>
    <t>SCORE</t>
  </si>
  <si>
    <t>FLIGHT 1</t>
  </si>
  <si>
    <t>Rachel</t>
  </si>
  <si>
    <t>12kg OAB Jerk</t>
  </si>
  <si>
    <t>&gt;65 kg</t>
  </si>
  <si>
    <t>Solly</t>
  </si>
  <si>
    <t>Jo Smit</t>
  </si>
  <si>
    <t>8kg OAB Jerk</t>
  </si>
  <si>
    <t>Jo V</t>
  </si>
  <si>
    <t>Bonnie</t>
  </si>
  <si>
    <t>8kg OALC</t>
  </si>
  <si>
    <t>&lt;65 kg</t>
  </si>
  <si>
    <t>FLIGHT 2</t>
  </si>
  <si>
    <t>12kg TAB Jerk</t>
  </si>
  <si>
    <t>Mike Read</t>
  </si>
  <si>
    <t>16kg TAB Jerk</t>
  </si>
  <si>
    <t>&gt;80kg</t>
  </si>
  <si>
    <t>FLIGHT 3</t>
  </si>
  <si>
    <t>24kg TAB Jerk</t>
  </si>
  <si>
    <t>Mark Prior</t>
  </si>
  <si>
    <t>20kg TAB Jerk</t>
  </si>
  <si>
    <t>10 MINUTE BREAK</t>
  </si>
  <si>
    <t>FLIGHT 4</t>
  </si>
  <si>
    <t>Ave Koch</t>
  </si>
  <si>
    <t>8kg Snatch</t>
  </si>
  <si>
    <t>Slava</t>
  </si>
  <si>
    <t>Beverley Herd</t>
  </si>
  <si>
    <t>FLIGHT 5</t>
  </si>
  <si>
    <t>Josh</t>
  </si>
  <si>
    <t>Sheila McGrath</t>
  </si>
  <si>
    <t>8kg No Switch Snatch</t>
  </si>
  <si>
    <t>FLIGHT 6</t>
  </si>
  <si>
    <t>Netta Buzcek</t>
  </si>
  <si>
    <t>12kg Snatch</t>
  </si>
  <si>
    <t>8kg Biathlon Snatch</t>
  </si>
  <si>
    <t>FLIGHT 7</t>
  </si>
  <si>
    <t>12kg TAB Snatch</t>
  </si>
  <si>
    <t>Sarah</t>
  </si>
  <si>
    <t>Sandra Twin</t>
  </si>
  <si>
    <t>Corissa</t>
  </si>
  <si>
    <t>12kg OAB Snatch</t>
  </si>
  <si>
    <t>FLIGHT 8</t>
  </si>
  <si>
    <t>Nick Koch</t>
  </si>
  <si>
    <t>16kg Snatch</t>
  </si>
  <si>
    <t>&lt;80kg</t>
  </si>
  <si>
    <t>FLIGHT 9</t>
  </si>
  <si>
    <t>Pat Marshall</t>
  </si>
  <si>
    <t>16kg No Switch Snatch</t>
  </si>
  <si>
    <t>FLIGHT 10</t>
  </si>
  <si>
    <t>Shawn</t>
  </si>
  <si>
    <t>16kg TAB Snatch</t>
  </si>
  <si>
    <t>FLIGHT 11</t>
  </si>
  <si>
    <t>Jeff Bremer</t>
  </si>
  <si>
    <t>Mike Vandenberghe</t>
  </si>
  <si>
    <t>FLIGHT 12</t>
  </si>
  <si>
    <t>20kg TAB Snatch</t>
  </si>
  <si>
    <t>Mike R</t>
  </si>
  <si>
    <t>Matt O'Brien</t>
  </si>
  <si>
    <t>20kg Snatch</t>
  </si>
  <si>
    <t>FLIGHT 13</t>
  </si>
  <si>
    <t>24kg TAB Snatch</t>
  </si>
  <si>
    <t>24kg Snatch</t>
  </si>
  <si>
    <t>20 MINUTE BREAK - BIATHLON AWARDS, SNATCH ONLY AWARDS</t>
  </si>
  <si>
    <t>FLIGHT 14</t>
  </si>
  <si>
    <t>8kg TALC</t>
  </si>
  <si>
    <t>8 kg TALC</t>
  </si>
  <si>
    <t>FLIGHT 15</t>
  </si>
  <si>
    <t>12kg TALC</t>
  </si>
  <si>
    <t>Todd</t>
  </si>
  <si>
    <t>FLIGHT 16</t>
  </si>
  <si>
    <t>12kg OALC</t>
  </si>
  <si>
    <t>FLIGHT 17</t>
  </si>
  <si>
    <t>Jo</t>
  </si>
  <si>
    <t>16kg TALC</t>
  </si>
  <si>
    <t>FLIGHT 18</t>
  </si>
  <si>
    <t>24kg OALC</t>
  </si>
  <si>
    <t>FLIGHT 19</t>
  </si>
  <si>
    <t>FLIGHT 20</t>
  </si>
  <si>
    <t>FLIGHT 21</t>
  </si>
  <si>
    <t>Mike V / Jo</t>
  </si>
  <si>
    <t>24kg TALC</t>
  </si>
  <si>
    <t>20kg TALC</t>
  </si>
  <si>
    <t>Jeff Thornhill</t>
  </si>
  <si>
    <t>FLIGHT 22</t>
  </si>
  <si>
    <t>Rod MacMillan</t>
  </si>
  <si>
    <t>28kg TALC</t>
  </si>
  <si>
    <t>Slava Petlitsa</t>
  </si>
  <si>
    <t>OALC AWARDS, TALC AWARDS</t>
  </si>
  <si>
    <t>FINAL FLIGHTLIST</t>
  </si>
  <si>
    <t>GripStrength Kettlebell Competition</t>
  </si>
  <si>
    <t>№</t>
  </si>
  <si>
    <t>Name</t>
  </si>
  <si>
    <t>Gender</t>
  </si>
  <si>
    <t>Date of birth</t>
  </si>
  <si>
    <t>Club (city)</t>
  </si>
  <si>
    <t>Club location</t>
  </si>
  <si>
    <t>League Location</t>
  </si>
  <si>
    <t>Coach</t>
  </si>
  <si>
    <t>Body Weight (kg)</t>
  </si>
  <si>
    <t>Bell Weight (kg)</t>
  </si>
  <si>
    <t>Exercise (LC/J/Sn)</t>
  </si>
  <si>
    <t>Time (5min/ 10min)</t>
  </si>
  <si>
    <t>Rank Achieved</t>
  </si>
  <si>
    <t>Shown Result (Reps)</t>
  </si>
  <si>
    <t>Diana Adams</t>
  </si>
  <si>
    <t>Female</t>
  </si>
  <si>
    <t>87-04-23</t>
  </si>
  <si>
    <t>Nanaimo Kettlebell Club</t>
  </si>
  <si>
    <t>Nanaimo, BC, CAN</t>
  </si>
  <si>
    <t>Sn</t>
  </si>
  <si>
    <t>10min</t>
  </si>
  <si>
    <t>Brenna Boland</t>
  </si>
  <si>
    <t>63-01-14</t>
  </si>
  <si>
    <t>Snatch Attack</t>
  </si>
  <si>
    <t>Victoria, BC, CAN</t>
  </si>
  <si>
    <t>J</t>
  </si>
  <si>
    <t>5min</t>
  </si>
  <si>
    <t>Rod Macmillan</t>
  </si>
  <si>
    <t>Male</t>
  </si>
  <si>
    <t>73-04-15</t>
  </si>
  <si>
    <t>West Coast Kettlebell Club</t>
  </si>
  <si>
    <t>Denis Vasiliev</t>
  </si>
  <si>
    <t>74-11-14</t>
  </si>
  <si>
    <t>Armstrong Bell Raisers</t>
  </si>
  <si>
    <t>Armstrong, BC, CAN</t>
  </si>
  <si>
    <t>Charlie Fornelli</t>
  </si>
  <si>
    <t>87-04-08</t>
  </si>
  <si>
    <t>62-02-04</t>
  </si>
  <si>
    <t>Independent</t>
  </si>
  <si>
    <t>93-12-08</t>
  </si>
  <si>
    <t>LC</t>
  </si>
  <si>
    <t>91-11-06</t>
  </si>
  <si>
    <t>Kendra Falkenberg</t>
  </si>
  <si>
    <t>77-11-12</t>
  </si>
  <si>
    <t>Morgan Kleiber</t>
  </si>
  <si>
    <t>89-10-23</t>
  </si>
  <si>
    <t>Comox Valley Kettlebell Club</t>
  </si>
  <si>
    <t>Courtney, BC, CAN</t>
  </si>
  <si>
    <t>Brian Nagel</t>
  </si>
  <si>
    <t>Netta Buczek</t>
  </si>
  <si>
    <t>66-08-11</t>
  </si>
  <si>
    <t>Saiko Kolesar</t>
  </si>
  <si>
    <t>71-05-25</t>
  </si>
  <si>
    <t>Crazy Monkey USA</t>
  </si>
  <si>
    <t>Everett, WA, USA</t>
  </si>
  <si>
    <t>Abigail Johnston</t>
  </si>
  <si>
    <t>Naomi LaJeunesse</t>
  </si>
  <si>
    <t>81-05-10</t>
  </si>
  <si>
    <t>84-01-20</t>
  </si>
  <si>
    <t>56-02-04</t>
  </si>
  <si>
    <t>74-12-04</t>
  </si>
  <si>
    <t>Sandra LaCroix</t>
  </si>
  <si>
    <t>75-08-12</t>
  </si>
  <si>
    <t>93-01-26</t>
  </si>
  <si>
    <t>Mike Lasnier</t>
  </si>
  <si>
    <t>65-06-06</t>
  </si>
  <si>
    <t>Seattle Kettlebell Club</t>
  </si>
  <si>
    <t>Seattle, WA, USA</t>
  </si>
  <si>
    <t>Nikolai Puchlov</t>
  </si>
  <si>
    <t>Rachel Robertson</t>
  </si>
  <si>
    <t>86-03-13</t>
  </si>
  <si>
    <t>83-08-13</t>
  </si>
  <si>
    <t>86-03-04</t>
  </si>
  <si>
    <t>Self</t>
  </si>
  <si>
    <t>Amber Puchlov</t>
  </si>
  <si>
    <t>77-10-25</t>
  </si>
  <si>
    <t>87-07-09</t>
  </si>
  <si>
    <t>Francine Griffin</t>
  </si>
  <si>
    <t>71-09-25</t>
  </si>
  <si>
    <t>71-5-25</t>
  </si>
  <si>
    <t>61-02-28</t>
  </si>
  <si>
    <t>Artur Sasik</t>
  </si>
  <si>
    <t>FINAL SCORE</t>
  </si>
  <si>
    <t>PLACE</t>
  </si>
  <si>
    <t>BW Class</t>
  </si>
  <si>
    <t>IN PERSON</t>
  </si>
  <si>
    <t>W</t>
  </si>
  <si>
    <t>Diane Luzniak</t>
  </si>
  <si>
    <t>BI - J</t>
  </si>
  <si>
    <t>10</t>
  </si>
  <si>
    <t>12kg Biathlon Under 65</t>
  </si>
  <si>
    <t>12kg LC Under 65</t>
  </si>
  <si>
    <t>Marie Agusto</t>
  </si>
  <si>
    <t>OALC Under 65</t>
  </si>
  <si>
    <t>Carrie Rae Pederson</t>
  </si>
  <si>
    <t>BI - Sn</t>
  </si>
  <si>
    <t>Women's Amateur Snatch, Under 65</t>
  </si>
  <si>
    <t>80+</t>
  </si>
  <si>
    <t>TRI - LC</t>
  </si>
  <si>
    <t>TRI - Sn</t>
  </si>
  <si>
    <t>Lyra Steiner</t>
  </si>
  <si>
    <t>16kg Biathlon, Over 65</t>
  </si>
  <si>
    <t>102+</t>
  </si>
  <si>
    <t>Lorraine Painchaud</t>
  </si>
  <si>
    <t>12kg Jerk, Over 65</t>
  </si>
  <si>
    <t>12kg Longcycle, Over 65</t>
  </si>
  <si>
    <t>Naomi Lajeunesse</t>
  </si>
  <si>
    <t>TRI - OALC</t>
  </si>
  <si>
    <t>Rhonda Kuiper</t>
  </si>
  <si>
    <t>Vancouver, BC, CAN</t>
  </si>
  <si>
    <t>16kg Longcycle, Over 65</t>
  </si>
  <si>
    <t>Tara Granberg</t>
  </si>
  <si>
    <t>12kg Snatch, Over 65</t>
  </si>
  <si>
    <t>Amanda Stanley</t>
  </si>
  <si>
    <t>16kg Snatch, Over 65</t>
  </si>
  <si>
    <t>20kg Snatch, Over 65</t>
  </si>
  <si>
    <t>TRI - J</t>
  </si>
  <si>
    <t>12kg Triathlon, Over 65</t>
  </si>
  <si>
    <t>TRI - OAJ</t>
  </si>
  <si>
    <t>12kg OA Triathlon, Over 65</t>
  </si>
  <si>
    <t>Adam Durr</t>
  </si>
  <si>
    <t>No Talent Battle Fitness</t>
  </si>
  <si>
    <t>Lizelle Din</t>
  </si>
  <si>
    <t>16kg Jerk, Under 80</t>
  </si>
  <si>
    <t>Curtis Lajeunesse</t>
  </si>
  <si>
    <t>Paul Klein</t>
  </si>
  <si>
    <t>16kg LC, Under 80</t>
  </si>
  <si>
    <t>LIVE ZOOM</t>
  </si>
  <si>
    <t>20kg Snatch, Under 80</t>
  </si>
  <si>
    <t>24kg OA-Triathlon, Over 80</t>
  </si>
  <si>
    <t>20kg Biathlon, Over 80</t>
  </si>
  <si>
    <t>Patchen Noelke</t>
  </si>
  <si>
    <t>16kg LC, Over 80</t>
  </si>
  <si>
    <t>Greg Anderson</t>
  </si>
  <si>
    <t>Twin Cities Kettlebell Club</t>
  </si>
  <si>
    <t>Chaska, MN, USA</t>
  </si>
  <si>
    <t>Jordan KundeWright</t>
  </si>
  <si>
    <t>20kg LC, Over 80</t>
  </si>
  <si>
    <t>Jay Summers</t>
  </si>
  <si>
    <t>Men's Amateur Snatch, Over 80</t>
  </si>
  <si>
    <t>Giles Weeden</t>
  </si>
  <si>
    <t>Goodlife Fitness Kelowna</t>
  </si>
  <si>
    <t>Kelowna, BC, CAN</t>
  </si>
  <si>
    <t>Men's Professional Snatch, Over 80</t>
  </si>
  <si>
    <t>5</t>
  </si>
  <si>
    <t>24kg Professional LC, Over 65, 5 MIN</t>
  </si>
  <si>
    <t>12kg LC, Over 65, 5 MIN</t>
  </si>
  <si>
    <t>Scott McElroy</t>
  </si>
  <si>
    <t>20kg LC, Under 80, 5 MIN</t>
  </si>
  <si>
    <t>VIDEO SUBMISSION</t>
  </si>
  <si>
    <t>Okanagan Valley Kettlebell Club</t>
  </si>
  <si>
    <t>Penticton, BC, CAN</t>
  </si>
  <si>
    <t>Christeine Terry</t>
  </si>
  <si>
    <t>Kathryn Golbeck</t>
  </si>
  <si>
    <t>Allison Moore</t>
  </si>
  <si>
    <t>Sean Del Bean</t>
  </si>
  <si>
    <t>Orange Kettlebell Club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</si>
</sst>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hh:mm"/>
    <numFmt numFmtId="165" formatCode="[$$]#,##0.00"/>
    <numFmt numFmtId="166" formatCode="mm-dd-yy"/>
    <numFmt numFmtId="167" formatCode="0.0"/>
  </numFmts>
  <fonts count="22">
    <font>
      <sz val="10.0"/>
      <color rgb="FF000000"/>
      <name val="Arial"/>
    </font>
    <font>
      <b/>
      <sz val="36.0"/>
      <color theme="1"/>
      <name val="Arial"/>
    </font>
    <font>
      <b/>
      <color theme="1"/>
      <name val="Arial"/>
    </font>
    <font>
      <color rgb="FF000000"/>
      <name val="Arial"/>
    </font>
    <font>
      <b/>
      <color rgb="FF000000"/>
      <name val="Arial"/>
    </font>
    <font>
      <color theme="1"/>
      <name val="Arial"/>
    </font>
    <font>
      <color rgb="FFFFFFFF"/>
      <name val="Arial"/>
    </font>
    <font>
      <sz val="36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>
      <b/>
      <sz val="10.0"/>
      <color rgb="FFFF0000"/>
      <name val="Arial"/>
    </font>
    <font>
      <b/>
      <sz val="12.0"/>
      <color theme="1"/>
      <name val="Arial"/>
    </font>
    <font>
      <sz val="18.0"/>
      <color rgb="FF000000"/>
      <name val="Arial"/>
    </font>
    <font>
      <b/>
      <sz val="12.0"/>
      <color rgb="FF000000"/>
      <name val="Arial"/>
    </font>
    <font>
      <sz val="10.0"/>
      <color rgb="FF214D80"/>
      <name val="Arial"/>
    </font>
    <font>
      <b/>
      <u/>
      <sz val="12.0"/>
      <color rgb="FF214D80"/>
      <name val="Arial"/>
    </font>
    <font/>
    <font>
      <b/>
      <sz val="10.0"/>
      <color rgb="FF1155CC"/>
      <name val="Arial"/>
    </font>
    <font>
      <b/>
      <sz val="12.0"/>
      <color rgb="FF214D80"/>
      <name val="Arial"/>
    </font>
    <font>
      <b/>
      <sz val="10.0"/>
      <color rgb="FF214D80"/>
      <name val="Arial"/>
    </font>
    <font>
      <sz val="18.0"/>
      <color theme="1"/>
      <name val="Arial"/>
    </font>
  </fonts>
  <fills count="2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000000"/>
        <bgColor rgb="FF000000"/>
      </patternFill>
    </fill>
    <fill>
      <patternFill patternType="solid">
        <fgColor rgb="FFA4C2F4"/>
        <bgColor rgb="FFA4C2F4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6FA8DC"/>
        <bgColor rgb="FF6FA8DC"/>
      </patternFill>
    </fill>
    <fill>
      <patternFill patternType="solid">
        <fgColor rgb="FFF9CB9C"/>
        <bgColor rgb="FFF9CB9C"/>
      </patternFill>
    </fill>
    <fill>
      <patternFill patternType="solid">
        <fgColor rgb="FFB4A7D6"/>
        <bgColor rgb="FFB4A7D6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F6B26B"/>
        <bgColor rgb="FFF6B26B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</fills>
  <borders count="34">
    <border/>
    <border>
      <bottom style="medium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right style="thick">
        <color rgb="FF000000"/>
      </right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ck">
        <color rgb="FF000000"/>
      </right>
      <bottom style="thick">
        <color rgb="FF000000"/>
      </bottom>
    </border>
    <border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3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2" fontId="2" numFmtId="0" xfId="0" applyAlignment="1" applyFill="1" applyFont="1">
      <alignment readingOrder="0"/>
    </xf>
    <xf borderId="0" fillId="2" fontId="2" numFmtId="1" xfId="0" applyAlignment="1" applyFont="1" applyNumberFormat="1">
      <alignment readingOrder="0"/>
    </xf>
    <xf borderId="0" fillId="0" fontId="2" numFmtId="0" xfId="0" applyAlignment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right" readingOrder="0"/>
    </xf>
    <xf borderId="1" fillId="2" fontId="2" numFmtId="0" xfId="0" applyAlignment="1" applyBorder="1" applyFont="1">
      <alignment readingOrder="0"/>
    </xf>
    <xf borderId="1" fillId="2" fontId="2" numFmtId="1" xfId="0" applyAlignment="1" applyBorder="1" applyFont="1" applyNumberFormat="1">
      <alignment readingOrder="0"/>
    </xf>
    <xf borderId="0" fillId="0" fontId="3" numFmtId="0" xfId="0" applyAlignment="1" applyFont="1">
      <alignment readingOrder="0"/>
    </xf>
    <xf borderId="0" fillId="3" fontId="3" numFmtId="0" xfId="0" applyAlignment="1" applyFill="1" applyFont="1">
      <alignment horizontal="right" readingOrder="0"/>
    </xf>
    <xf borderId="0" fillId="4" fontId="3" numFmtId="0" xfId="0" applyAlignment="1" applyFill="1" applyFont="1">
      <alignment readingOrder="0"/>
    </xf>
    <xf borderId="0" fillId="4" fontId="3" numFmtId="1" xfId="0" applyAlignment="1" applyFont="1" applyNumberFormat="1">
      <alignment readingOrder="0"/>
    </xf>
    <xf borderId="0" fillId="4" fontId="2" numFmtId="0" xfId="0" applyAlignment="1" applyFont="1">
      <alignment horizontal="center"/>
    </xf>
    <xf borderId="1" fillId="0" fontId="3" numFmtId="0" xfId="0" applyAlignment="1" applyBorder="1" applyFont="1">
      <alignment readingOrder="0"/>
    </xf>
    <xf borderId="1" fillId="5" fontId="3" numFmtId="0" xfId="0" applyAlignment="1" applyBorder="1" applyFill="1" applyFont="1">
      <alignment horizontal="right" readingOrder="0"/>
    </xf>
    <xf borderId="1" fillId="4" fontId="3" numFmtId="0" xfId="0" applyAlignment="1" applyBorder="1" applyFont="1">
      <alignment readingOrder="0"/>
    </xf>
    <xf borderId="1" fillId="4" fontId="3" numFmtId="1" xfId="0" applyAlignment="1" applyBorder="1" applyFont="1" applyNumberFormat="1">
      <alignment readingOrder="0"/>
    </xf>
    <xf borderId="1" fillId="0" fontId="3" numFmtId="0" xfId="0" applyAlignment="1" applyBorder="1" applyFont="1">
      <alignment horizontal="left" readingOrder="0"/>
    </xf>
    <xf borderId="1" fillId="0" fontId="3" numFmtId="1" xfId="0" applyAlignment="1" applyBorder="1" applyFont="1" applyNumberFormat="1">
      <alignment horizontal="right" readingOrder="0"/>
    </xf>
    <xf borderId="1" fillId="6" fontId="3" numFmtId="0" xfId="0" applyAlignment="1" applyBorder="1" applyFill="1" applyFont="1">
      <alignment horizontal="right" readingOrder="0"/>
    </xf>
    <xf borderId="1" fillId="4" fontId="3" numFmtId="0" xfId="0" applyAlignment="1" applyBorder="1" applyFont="1">
      <alignment horizontal="left" readingOrder="0"/>
    </xf>
    <xf borderId="0" fillId="2" fontId="3" numFmtId="2" xfId="0" applyAlignment="1" applyFont="1" applyNumberFormat="1">
      <alignment readingOrder="0"/>
    </xf>
    <xf borderId="0" fillId="2" fontId="4" numFmtId="1" xfId="0" applyAlignment="1" applyFont="1" applyNumberFormat="1">
      <alignment horizontal="center" readingOrder="0"/>
    </xf>
    <xf borderId="1" fillId="7" fontId="3" numFmtId="0" xfId="0" applyAlignment="1" applyBorder="1" applyFill="1" applyFont="1">
      <alignment horizontal="right" readingOrder="0"/>
    </xf>
    <xf borderId="1" fillId="0" fontId="3" numFmtId="0" xfId="0" applyAlignment="1" applyBorder="1" applyFont="1">
      <alignment horizontal="right" readingOrder="0"/>
    </xf>
    <xf borderId="1" fillId="8" fontId="3" numFmtId="0" xfId="0" applyAlignment="1" applyBorder="1" applyFill="1" applyFont="1">
      <alignment horizontal="right" readingOrder="0"/>
    </xf>
    <xf borderId="0" fillId="2" fontId="3" numFmtId="0" xfId="0" applyAlignment="1" applyFont="1">
      <alignment readingOrder="0"/>
    </xf>
    <xf borderId="0" fillId="4" fontId="4" numFmtId="1" xfId="0" applyAlignment="1" applyFont="1" applyNumberFormat="1">
      <alignment horizontal="center" readingOrder="0"/>
    </xf>
    <xf borderId="0" fillId="5" fontId="3" numFmtId="0" xfId="0" applyAlignment="1" applyFont="1">
      <alignment horizontal="right" readingOrder="0"/>
    </xf>
    <xf borderId="0" fillId="4" fontId="3" numFmtId="0" xfId="0" applyAlignment="1" applyFont="1">
      <alignment horizontal="right" readingOrder="0"/>
    </xf>
    <xf borderId="0" fillId="4" fontId="3" numFmtId="2" xfId="0" applyAlignment="1" applyFont="1" applyNumberFormat="1">
      <alignment readingOrder="0"/>
    </xf>
    <xf borderId="0" fillId="6" fontId="3" numFmtId="0" xfId="0" applyAlignment="1" applyFont="1">
      <alignment horizontal="right" readingOrder="0"/>
    </xf>
    <xf borderId="1" fillId="9" fontId="3" numFmtId="0" xfId="0" applyAlignment="1" applyBorder="1" applyFill="1" applyFont="1">
      <alignment horizontal="right" readingOrder="0"/>
    </xf>
    <xf borderId="0" fillId="0" fontId="5" numFmtId="0" xfId="0" applyAlignment="1" applyFont="1">
      <alignment readingOrder="0"/>
    </xf>
    <xf borderId="0" fillId="5" fontId="5" numFmtId="0" xfId="0" applyAlignment="1" applyFont="1">
      <alignment horizontal="right" readingOrder="0"/>
    </xf>
    <xf borderId="0" fillId="2" fontId="5" numFmtId="2" xfId="0" applyAlignment="1" applyFont="1" applyNumberFormat="1">
      <alignment readingOrder="0"/>
    </xf>
    <xf borderId="0" fillId="4" fontId="2" numFmtId="1" xfId="0" applyAlignment="1" applyFont="1" applyNumberFormat="1">
      <alignment horizontal="center" readingOrder="0"/>
    </xf>
    <xf borderId="0" fillId="6" fontId="5" numFmtId="0" xfId="0" applyAlignment="1" applyFont="1">
      <alignment horizontal="right" readingOrder="0"/>
    </xf>
    <xf borderId="0" fillId="2" fontId="2" numFmtId="1" xfId="0" applyAlignment="1" applyFont="1" applyNumberFormat="1">
      <alignment horizontal="center" readingOrder="0"/>
    </xf>
    <xf borderId="1" fillId="0" fontId="5" numFmtId="0" xfId="0" applyAlignment="1" applyBorder="1" applyFont="1">
      <alignment readingOrder="0"/>
    </xf>
    <xf borderId="1" fillId="2" fontId="5" numFmtId="0" xfId="0" applyAlignment="1" applyBorder="1" applyFont="1">
      <alignment readingOrder="0"/>
    </xf>
    <xf borderId="1" fillId="10" fontId="3" numFmtId="0" xfId="0" applyAlignment="1" applyBorder="1" applyFill="1" applyFont="1">
      <alignment horizontal="right" readingOrder="0"/>
    </xf>
    <xf borderId="1" fillId="4" fontId="5" numFmtId="0" xfId="0" applyBorder="1" applyFont="1"/>
    <xf borderId="1" fillId="4" fontId="5" numFmtId="0" xfId="0" applyAlignment="1" applyBorder="1" applyFont="1">
      <alignment horizontal="right"/>
    </xf>
    <xf borderId="0" fillId="4" fontId="5" numFmtId="2" xfId="0" applyAlignment="1" applyFont="1" applyNumberFormat="1">
      <alignment readingOrder="0"/>
    </xf>
    <xf borderId="1" fillId="6" fontId="5" numFmtId="0" xfId="0" applyAlignment="1" applyBorder="1" applyFont="1">
      <alignment horizontal="right" readingOrder="0"/>
    </xf>
    <xf borderId="1" fillId="0" fontId="5" numFmtId="0" xfId="0" applyAlignment="1" applyBorder="1" applyFont="1">
      <alignment horizontal="left" readingOrder="0"/>
    </xf>
    <xf borderId="0" fillId="11" fontId="2" numFmtId="0" xfId="0" applyAlignment="1" applyFill="1" applyFont="1">
      <alignment horizontal="center" readingOrder="0"/>
    </xf>
    <xf borderId="0" fillId="11" fontId="5" numFmtId="0" xfId="0" applyFont="1"/>
    <xf borderId="2" fillId="0" fontId="5" numFmtId="0" xfId="0" applyBorder="1" applyFont="1"/>
    <xf borderId="3" fillId="0" fontId="5" numFmtId="0" xfId="0" applyBorder="1" applyFont="1"/>
    <xf borderId="0" fillId="11" fontId="5" numFmtId="0" xfId="0" applyAlignment="1" applyFont="1">
      <alignment horizontal="center" readingOrder="0"/>
    </xf>
    <xf borderId="0" fillId="0" fontId="5" numFmtId="164" xfId="0" applyAlignment="1" applyFont="1" applyNumberFormat="1">
      <alignment readingOrder="0"/>
    </xf>
    <xf borderId="0" fillId="11" fontId="5" numFmtId="0" xfId="0" applyAlignment="1" applyFont="1">
      <alignment readingOrder="0"/>
    </xf>
    <xf borderId="4" fillId="0" fontId="5" numFmtId="0" xfId="0" applyAlignment="1" applyBorder="1" applyFont="1">
      <alignment readingOrder="0"/>
    </xf>
    <xf borderId="5" fillId="10" fontId="5" numFmtId="0" xfId="0" applyAlignment="1" applyBorder="1" applyFont="1">
      <alignment readingOrder="0"/>
    </xf>
    <xf borderId="5" fillId="12" fontId="5" numFmtId="0" xfId="0" applyAlignment="1" applyBorder="1" applyFill="1" applyFont="1">
      <alignment readingOrder="0"/>
    </xf>
    <xf borderId="5" fillId="0" fontId="5" numFmtId="165" xfId="0" applyAlignment="1" applyBorder="1" applyFont="1" applyNumberFormat="1">
      <alignment readingOrder="0"/>
    </xf>
    <xf borderId="5" fillId="0" fontId="5" numFmtId="0" xfId="0" applyAlignment="1" applyBorder="1" applyFont="1">
      <alignment readingOrder="0"/>
    </xf>
    <xf borderId="6" fillId="11" fontId="5" numFmtId="0" xfId="0" applyBorder="1" applyFont="1"/>
    <xf borderId="5" fillId="7" fontId="5" numFmtId="0" xfId="0" applyAlignment="1" applyBorder="1" applyFont="1">
      <alignment readingOrder="0"/>
    </xf>
    <xf borderId="5" fillId="13" fontId="5" numFmtId="0" xfId="0" applyAlignment="1" applyBorder="1" applyFill="1" applyFont="1">
      <alignment readingOrder="0"/>
    </xf>
    <xf borderId="5" fillId="0" fontId="2" numFmtId="0" xfId="0" applyAlignment="1" applyBorder="1" applyFont="1">
      <alignment readingOrder="0"/>
    </xf>
    <xf borderId="7" fillId="0" fontId="5" numFmtId="0" xfId="0" applyAlignment="1" applyBorder="1" applyFont="1">
      <alignment readingOrder="0"/>
    </xf>
    <xf borderId="8" fillId="0" fontId="5" numFmtId="0" xfId="0" applyAlignment="1" applyBorder="1" applyFont="1">
      <alignment readingOrder="0"/>
    </xf>
    <xf borderId="0" fillId="10" fontId="5" numFmtId="0" xfId="0" applyAlignment="1" applyFont="1">
      <alignment readingOrder="0"/>
    </xf>
    <xf borderId="0" fillId="12" fontId="5" numFmtId="165" xfId="0" applyAlignment="1" applyFont="1" applyNumberFormat="1">
      <alignment readingOrder="0"/>
    </xf>
    <xf borderId="0" fillId="0" fontId="5" numFmtId="165" xfId="0" applyAlignment="1" applyFont="1" applyNumberFormat="1">
      <alignment readingOrder="0"/>
    </xf>
    <xf borderId="0" fillId="14" fontId="5" numFmtId="0" xfId="0" applyAlignment="1" applyFill="1" applyFont="1">
      <alignment readingOrder="0"/>
    </xf>
    <xf borderId="0" fillId="15" fontId="5" numFmtId="0" xfId="0" applyAlignment="1" applyFill="1" applyFont="1">
      <alignment readingOrder="0"/>
    </xf>
    <xf borderId="2" fillId="0" fontId="5" numFmtId="0" xfId="0" applyAlignment="1" applyBorder="1" applyFont="1">
      <alignment readingOrder="0"/>
    </xf>
    <xf borderId="9" fillId="0" fontId="5" numFmtId="164" xfId="0" applyAlignment="1" applyBorder="1" applyFont="1" applyNumberFormat="1">
      <alignment readingOrder="0"/>
    </xf>
    <xf borderId="9" fillId="11" fontId="5" numFmtId="0" xfId="0" applyAlignment="1" applyBorder="1" applyFont="1">
      <alignment readingOrder="0"/>
    </xf>
    <xf borderId="10" fillId="0" fontId="5" numFmtId="0" xfId="0" applyAlignment="1" applyBorder="1" applyFont="1">
      <alignment readingOrder="0"/>
    </xf>
    <xf borderId="9" fillId="16" fontId="5" numFmtId="0" xfId="0" applyAlignment="1" applyBorder="1" applyFill="1" applyFont="1">
      <alignment readingOrder="0"/>
    </xf>
    <xf borderId="9" fillId="17" fontId="5" numFmtId="0" xfId="0" applyAlignment="1" applyBorder="1" applyFill="1" applyFont="1">
      <alignment readingOrder="0"/>
    </xf>
    <xf borderId="9" fillId="0" fontId="5" numFmtId="165" xfId="0" applyAlignment="1" applyBorder="1" applyFont="1" applyNumberFormat="1">
      <alignment readingOrder="0"/>
    </xf>
    <xf borderId="9" fillId="0" fontId="5" numFmtId="0" xfId="0" applyAlignment="1" applyBorder="1" applyFont="1">
      <alignment readingOrder="0"/>
    </xf>
    <xf borderId="11" fillId="11" fontId="5" numFmtId="0" xfId="0" applyBorder="1" applyFont="1"/>
    <xf borderId="9" fillId="10" fontId="5" numFmtId="0" xfId="0" applyAlignment="1" applyBorder="1" applyFont="1">
      <alignment readingOrder="0"/>
    </xf>
    <xf borderId="3" fillId="0" fontId="5" numFmtId="0" xfId="0" applyAlignment="1" applyBorder="1" applyFont="1">
      <alignment readingOrder="0"/>
    </xf>
    <xf borderId="0" fillId="4" fontId="5" numFmtId="164" xfId="0" applyAlignment="1" applyFont="1" applyNumberFormat="1">
      <alignment readingOrder="0"/>
    </xf>
    <xf borderId="0" fillId="4" fontId="6" numFmtId="0" xfId="0" applyAlignment="1" applyFont="1">
      <alignment horizontal="center" readingOrder="0"/>
    </xf>
    <xf borderId="0" fillId="7" fontId="5" numFmtId="0" xfId="0" applyAlignment="1" applyFont="1">
      <alignment readingOrder="0"/>
    </xf>
    <xf borderId="0" fillId="13" fontId="5" numFmtId="0" xfId="0" applyAlignment="1" applyFont="1">
      <alignment readingOrder="0"/>
    </xf>
    <xf borderId="0" fillId="12" fontId="5" numFmtId="0" xfId="0" applyAlignment="1" applyFill="1" applyFont="1">
      <alignment readingOrder="0"/>
    </xf>
    <xf borderId="0" fillId="12" fontId="5" numFmtId="0" xfId="0" applyAlignment="1" applyFont="1">
      <alignment readingOrder="0"/>
    </xf>
    <xf borderId="8" fillId="0" fontId="2" numFmtId="0" xfId="0" applyAlignment="1" applyBorder="1" applyFont="1">
      <alignment readingOrder="0"/>
    </xf>
    <xf borderId="0" fillId="16" fontId="5" numFmtId="0" xfId="0" applyAlignment="1" applyFont="1">
      <alignment readingOrder="0"/>
    </xf>
    <xf borderId="9" fillId="18" fontId="5" numFmtId="0" xfId="0" applyAlignment="1" applyBorder="1" applyFill="1" applyFont="1">
      <alignment readingOrder="0"/>
    </xf>
    <xf borderId="9" fillId="7" fontId="5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0" fillId="4" fontId="6" numFmtId="164" xfId="0" applyAlignment="1" applyFont="1" applyNumberFormat="1">
      <alignment readingOrder="0"/>
    </xf>
    <xf borderId="0" fillId="18" fontId="5" numFmtId="0" xfId="0" applyAlignment="1" applyFont="1">
      <alignment readingOrder="0"/>
    </xf>
    <xf borderId="8" fillId="11" fontId="5" numFmtId="0" xfId="0" applyBorder="1" applyFont="1"/>
    <xf borderId="10" fillId="0" fontId="2" numFmtId="0" xfId="0" applyAlignment="1" applyBorder="1" applyFont="1">
      <alignment readingOrder="0"/>
    </xf>
    <xf borderId="9" fillId="14" fontId="5" numFmtId="0" xfId="0" applyAlignment="1" applyBorder="1" applyFont="1">
      <alignment readingOrder="0"/>
    </xf>
    <xf borderId="9" fillId="19" fontId="5" numFmtId="0" xfId="0" applyAlignment="1" applyBorder="1" applyFill="1" applyFont="1">
      <alignment readingOrder="0"/>
    </xf>
    <xf borderId="9" fillId="0" fontId="5" numFmtId="0" xfId="0" applyBorder="1" applyFont="1"/>
    <xf borderId="3" fillId="0" fontId="2" numFmtId="0" xfId="0" applyAlignment="1" applyBorder="1" applyFont="1">
      <alignment readingOrder="0"/>
    </xf>
    <xf borderId="0" fillId="15" fontId="7" numFmtId="0" xfId="0" applyAlignment="1" applyFont="1">
      <alignment horizontal="center" readingOrder="0" vertical="center"/>
    </xf>
    <xf borderId="0" fillId="0" fontId="8" numFmtId="0" xfId="0" applyFont="1"/>
    <xf borderId="0" fillId="0" fontId="9" numFmtId="0" xfId="0" applyAlignment="1" applyFont="1">
      <alignment horizontal="center" readingOrder="0"/>
    </xf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left"/>
    </xf>
    <xf borderId="0" fillId="0" fontId="11" numFmtId="0" xfId="0" applyAlignment="1" applyFont="1">
      <alignment horizontal="center"/>
    </xf>
    <xf borderId="12" fillId="20" fontId="10" numFmtId="0" xfId="0" applyAlignment="1" applyBorder="1" applyFill="1" applyFont="1">
      <alignment horizontal="left" shrinkToFit="0" vertical="center" wrapText="1"/>
    </xf>
    <xf borderId="13" fillId="20" fontId="10" numFmtId="0" xfId="0" applyAlignment="1" applyBorder="1" applyFont="1">
      <alignment horizontal="left" shrinkToFit="0" vertical="center" wrapText="1"/>
    </xf>
    <xf borderId="12" fillId="20" fontId="10" numFmtId="0" xfId="0" applyAlignment="1" applyBorder="1" applyFont="1">
      <alignment horizontal="center" shrinkToFit="0" vertical="center" wrapText="1"/>
    </xf>
    <xf borderId="14" fillId="20" fontId="10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/>
    </xf>
    <xf borderId="15" fillId="0" fontId="8" numFmtId="0" xfId="0" applyAlignment="1" applyBorder="1" applyFont="1">
      <alignment horizontal="left"/>
    </xf>
    <xf borderId="16" fillId="0" fontId="8" numFmtId="0" xfId="0" applyAlignment="1" applyBorder="1" applyFont="1">
      <alignment horizontal="left"/>
    </xf>
    <xf borderId="15" fillId="0" fontId="8" numFmtId="14" xfId="0" applyAlignment="1" applyBorder="1" applyFont="1" applyNumberFormat="1">
      <alignment horizontal="center"/>
    </xf>
    <xf borderId="17" fillId="0" fontId="8" numFmtId="0" xfId="0" applyAlignment="1" applyBorder="1" applyFont="1">
      <alignment horizontal="left"/>
    </xf>
    <xf borderId="15" fillId="0" fontId="0" numFmtId="0" xfId="0" applyAlignment="1" applyBorder="1" applyFont="1">
      <alignment horizontal="left" readingOrder="0"/>
    </xf>
    <xf borderId="16" fillId="0" fontId="0" numFmtId="0" xfId="0" applyAlignment="1" applyBorder="1" applyFont="1">
      <alignment horizontal="left" readingOrder="0"/>
    </xf>
    <xf borderId="15" fillId="0" fontId="0" numFmtId="0" xfId="0" applyAlignment="1" applyBorder="1" applyFont="1">
      <alignment horizontal="center" readingOrder="0"/>
    </xf>
    <xf borderId="17" fillId="0" fontId="0" numFmtId="0" xfId="0" applyAlignment="1" applyBorder="1" applyFont="1">
      <alignment horizontal="left" readingOrder="0"/>
    </xf>
    <xf borderId="15" fillId="0" fontId="0" numFmtId="0" xfId="0" applyAlignment="1" applyBorder="1" applyFont="1">
      <alignment horizontal="left"/>
    </xf>
    <xf borderId="15" fillId="0" fontId="0" numFmtId="0" xfId="0" applyAlignment="1" applyBorder="1" applyFont="1">
      <alignment horizontal="center"/>
    </xf>
    <xf borderId="13" fillId="0" fontId="0" numFmtId="0" xfId="0" applyAlignment="1" applyBorder="1" applyFont="1">
      <alignment horizontal="center"/>
    </xf>
    <xf borderId="15" fillId="21" fontId="0" numFmtId="0" xfId="0" applyAlignment="1" applyBorder="1" applyFill="1" applyFont="1">
      <alignment horizontal="center" readingOrder="0"/>
    </xf>
    <xf borderId="15" fillId="0" fontId="0" numFmtId="0" xfId="0" applyAlignment="1" applyBorder="1" applyFont="1">
      <alignment horizontal="center" readingOrder="0" vertical="bottom"/>
    </xf>
    <xf borderId="16" fillId="0" fontId="0" numFmtId="0" xfId="0" applyAlignment="1" applyBorder="1" applyFont="1">
      <alignment horizontal="center" readingOrder="0"/>
    </xf>
    <xf borderId="17" fillId="0" fontId="0" numFmtId="0" xfId="0" applyAlignment="1" applyBorder="1" applyFont="1">
      <alignment horizontal="center" readingOrder="0"/>
    </xf>
    <xf borderId="11" fillId="0" fontId="0" numFmtId="0" xfId="0" applyAlignment="1" applyBorder="1" applyFont="1">
      <alignment horizontal="center"/>
    </xf>
    <xf borderId="15" fillId="0" fontId="8" numFmtId="0" xfId="0" applyAlignment="1" applyBorder="1" applyFont="1">
      <alignment horizontal="center" readingOrder="0"/>
    </xf>
    <xf borderId="13" fillId="0" fontId="0" numFmtId="0" xfId="0" applyAlignment="1" applyBorder="1" applyFont="1">
      <alignment horizontal="center" readingOrder="0"/>
    </xf>
    <xf borderId="16" fillId="0" fontId="8" numFmtId="0" xfId="0" applyAlignment="1" applyBorder="1" applyFont="1">
      <alignment horizontal="center"/>
    </xf>
    <xf borderId="15" fillId="0" fontId="8" numFmtId="0" xfId="0" applyAlignment="1" applyBorder="1" applyFont="1">
      <alignment horizontal="center" vertical="bottom"/>
    </xf>
    <xf borderId="15" fillId="0" fontId="0" numFmtId="166" xfId="0" applyAlignment="1" applyBorder="1" applyFont="1" applyNumberFormat="1">
      <alignment horizontal="center" readingOrder="0"/>
    </xf>
    <xf borderId="15" fillId="0" fontId="8" numFmtId="0" xfId="0" applyAlignment="1" applyBorder="1" applyFont="1">
      <alignment horizontal="left" readingOrder="0"/>
    </xf>
    <xf borderId="16" fillId="0" fontId="8" numFmtId="0" xfId="0" applyAlignment="1" applyBorder="1" applyFont="1">
      <alignment horizontal="left" readingOrder="0"/>
    </xf>
    <xf borderId="13" fillId="0" fontId="8" numFmtId="0" xfId="0" applyAlignment="1" applyBorder="1" applyFont="1">
      <alignment horizontal="left" readingOrder="0"/>
    </xf>
    <xf borderId="4" fillId="0" fontId="8" numFmtId="0" xfId="0" applyAlignment="1" applyBorder="1" applyFont="1">
      <alignment horizontal="left" readingOrder="0"/>
    </xf>
    <xf borderId="4" fillId="0" fontId="8" numFmtId="0" xfId="0" applyAlignment="1" applyBorder="1" applyFont="1">
      <alignment horizontal="center"/>
    </xf>
    <xf borderId="13" fillId="0" fontId="8" numFmtId="0" xfId="0" applyAlignment="1" applyBorder="1" applyFont="1">
      <alignment horizontal="center" vertical="bottom"/>
    </xf>
    <xf borderId="15" fillId="0" fontId="8" numFmtId="0" xfId="0" applyAlignment="1" applyBorder="1" applyFont="1">
      <alignment readingOrder="0"/>
    </xf>
    <xf borderId="15" fillId="0" fontId="8" numFmtId="0" xfId="0" applyAlignment="1" applyBorder="1" applyFont="1">
      <alignment readingOrder="0" vertical="bottom"/>
    </xf>
    <xf borderId="15" fillId="0" fontId="8" numFmtId="0" xfId="0" applyAlignment="1" applyBorder="1" applyFont="1">
      <alignment horizontal="center" vertical="bottom"/>
    </xf>
    <xf borderId="13" fillId="0" fontId="8" numFmtId="0" xfId="0" applyAlignment="1" applyBorder="1" applyFont="1">
      <alignment readingOrder="0"/>
    </xf>
    <xf borderId="18" fillId="0" fontId="0" numFmtId="0" xfId="0" applyAlignment="1" applyBorder="1" applyFont="1">
      <alignment horizontal="left" readingOrder="0"/>
    </xf>
    <xf borderId="11" fillId="0" fontId="0" numFmtId="0" xfId="0" applyAlignment="1" applyBorder="1" applyFont="1">
      <alignment horizontal="left" readingOrder="0"/>
    </xf>
    <xf borderId="11" fillId="0" fontId="0" numFmtId="0" xfId="0" applyAlignment="1" applyBorder="1" applyFont="1">
      <alignment horizontal="center" readingOrder="0"/>
    </xf>
    <xf borderId="0" fillId="0" fontId="12" numFmtId="0" xfId="0" applyAlignment="1" applyFont="1">
      <alignment horizontal="center"/>
    </xf>
    <xf borderId="0" fillId="0" fontId="8" numFmtId="0" xfId="0" applyFont="1"/>
    <xf borderId="0" fillId="20" fontId="10" numFmtId="0" xfId="0" applyAlignment="1" applyFont="1">
      <alignment horizontal="left" shrinkToFit="0" vertical="center" wrapText="1"/>
    </xf>
    <xf borderId="12" fillId="20" fontId="10" numFmtId="0" xfId="0" applyAlignment="1" applyBorder="1" applyFont="1">
      <alignment horizontal="center" readingOrder="0" shrinkToFit="0" vertical="center" wrapText="1"/>
    </xf>
    <xf borderId="19" fillId="20" fontId="12" numFmtId="0" xfId="0" applyAlignment="1" applyBorder="1" applyFont="1">
      <alignment horizontal="center" readingOrder="0" shrinkToFit="0" vertical="center" wrapText="1"/>
    </xf>
    <xf borderId="20" fillId="20" fontId="10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horizontal="center" readingOrder="0" shrinkToFit="0" vertical="center" wrapText="1"/>
    </xf>
    <xf borderId="0" fillId="13" fontId="8" numFmtId="0" xfId="0" applyAlignment="1" applyFont="1">
      <alignment readingOrder="0" vertical="bottom"/>
    </xf>
    <xf borderId="15" fillId="13" fontId="8" numFmtId="0" xfId="0" applyAlignment="1" applyBorder="1" applyFont="1">
      <alignment readingOrder="0" vertical="bottom"/>
    </xf>
    <xf borderId="17" fillId="13" fontId="0" numFmtId="0" xfId="0" applyAlignment="1" applyBorder="1" applyFont="1">
      <alignment horizontal="left" readingOrder="0"/>
    </xf>
    <xf borderId="15" fillId="13" fontId="0" numFmtId="0" xfId="0" applyAlignment="1" applyBorder="1" applyFont="1">
      <alignment horizontal="left" readingOrder="0"/>
    </xf>
    <xf borderId="15" fillId="13" fontId="0" numFmtId="0" xfId="0" applyAlignment="1" applyBorder="1" applyFont="1">
      <alignment horizontal="center" readingOrder="0"/>
    </xf>
    <xf borderId="15" fillId="13" fontId="0" numFmtId="49" xfId="0" applyAlignment="1" applyBorder="1" applyFont="1" applyNumberFormat="1">
      <alignment horizontal="center" readingOrder="0"/>
    </xf>
    <xf borderId="16" fillId="13" fontId="9" numFmtId="0" xfId="0" applyAlignment="1" applyBorder="1" applyFont="1">
      <alignment horizontal="center" readingOrder="0"/>
    </xf>
    <xf borderId="16" fillId="0" fontId="12" numFmtId="0" xfId="0" applyAlignment="1" applyBorder="1" applyFont="1">
      <alignment horizontal="center" readingOrder="0"/>
    </xf>
    <xf borderId="18" fillId="0" fontId="10" numFmtId="0" xfId="0" applyAlignment="1" applyBorder="1" applyFont="1">
      <alignment readingOrder="0"/>
    </xf>
    <xf borderId="18" fillId="0" fontId="8" numFmtId="0" xfId="0" applyBorder="1" applyFont="1"/>
    <xf borderId="17" fillId="0" fontId="8" numFmtId="0" xfId="0" applyBorder="1" applyFont="1"/>
    <xf borderId="21" fillId="13" fontId="8" numFmtId="0" xfId="0" applyAlignment="1" applyBorder="1" applyFont="1">
      <alignment horizontal="center" readingOrder="0"/>
    </xf>
    <xf borderId="0" fillId="13" fontId="8" numFmtId="0" xfId="0" applyAlignment="1" applyFont="1">
      <alignment horizontal="left" readingOrder="0"/>
    </xf>
    <xf borderId="15" fillId="13" fontId="8" numFmtId="0" xfId="0" applyAlignment="1" applyBorder="1" applyFont="1">
      <alignment horizontal="left" readingOrder="0"/>
    </xf>
    <xf borderId="15" fillId="13" fontId="10" numFmtId="0" xfId="0" applyAlignment="1" applyBorder="1" applyFont="1">
      <alignment horizontal="center" readingOrder="0" vertical="bottom"/>
    </xf>
    <xf borderId="4" fillId="0" fontId="12" numFmtId="0" xfId="0" applyAlignment="1" applyBorder="1" applyFont="1">
      <alignment horizontal="center" readingOrder="0"/>
    </xf>
    <xf borderId="5" fillId="0" fontId="10" numFmtId="0" xfId="0" applyAlignment="1" applyBorder="1" applyFont="1">
      <alignment readingOrder="0"/>
    </xf>
    <xf borderId="5" fillId="0" fontId="8" numFmtId="0" xfId="0" applyBorder="1" applyFont="1"/>
    <xf borderId="7" fillId="0" fontId="8" numFmtId="0" xfId="0" applyBorder="1" applyFont="1"/>
    <xf borderId="0" fillId="13" fontId="0" numFmtId="0" xfId="0" applyAlignment="1" applyFont="1">
      <alignment horizontal="left" readingOrder="0"/>
    </xf>
    <xf borderId="16" fillId="13" fontId="10" numFmtId="0" xfId="0" applyAlignment="1" applyBorder="1" applyFont="1">
      <alignment horizontal="center" readingOrder="0" vertical="bottom"/>
    </xf>
    <xf borderId="21" fillId="0" fontId="8" numFmtId="0" xfId="0" applyAlignment="1" applyBorder="1" applyFont="1">
      <alignment horizontal="center" readingOrder="0"/>
    </xf>
    <xf borderId="15" fillId="4" fontId="0" numFmtId="0" xfId="0" applyAlignment="1" applyBorder="1" applyFont="1">
      <alignment horizontal="center" readingOrder="0"/>
    </xf>
    <xf borderId="8" fillId="0" fontId="12" numFmtId="0" xfId="0" applyAlignment="1" applyBorder="1" applyFont="1">
      <alignment horizontal="center"/>
    </xf>
    <xf borderId="0" fillId="0" fontId="8" numFmtId="0" xfId="0" applyFont="1"/>
    <xf borderId="2" fillId="0" fontId="8" numFmtId="0" xfId="0" applyBorder="1" applyFont="1"/>
    <xf borderId="0" fillId="13" fontId="8" numFmtId="0" xfId="0" applyAlignment="1" applyFont="1">
      <alignment readingOrder="0"/>
    </xf>
    <xf borderId="15" fillId="13" fontId="8" numFmtId="0" xfId="0" applyAlignment="1" applyBorder="1" applyFont="1">
      <alignment readingOrder="0"/>
    </xf>
    <xf borderId="15" fillId="13" fontId="8" numFmtId="0" xfId="0" applyAlignment="1" applyBorder="1" applyFont="1">
      <alignment horizontal="center" readingOrder="0" vertical="bottom"/>
    </xf>
    <xf borderId="10" fillId="0" fontId="12" numFmtId="0" xfId="0" applyAlignment="1" applyBorder="1" applyFont="1">
      <alignment horizontal="center" readingOrder="0"/>
    </xf>
    <xf borderId="9" fillId="0" fontId="10" numFmtId="0" xfId="0" applyAlignment="1" applyBorder="1" applyFont="1">
      <alignment readingOrder="0"/>
    </xf>
    <xf borderId="9" fillId="0" fontId="8" numFmtId="0" xfId="0" applyBorder="1" applyFont="1"/>
    <xf borderId="3" fillId="0" fontId="8" numFmtId="0" xfId="0" applyBorder="1" applyFont="1"/>
    <xf borderId="8" fillId="0" fontId="14" numFmtId="0" xfId="0" applyAlignment="1" applyBorder="1" applyFont="1">
      <alignment horizontal="center" readingOrder="0"/>
    </xf>
    <xf borderId="0" fillId="0" fontId="9" numFmtId="0" xfId="0" applyAlignment="1" applyFont="1">
      <alignment readingOrder="0"/>
    </xf>
    <xf borderId="0" fillId="0" fontId="15" numFmtId="0" xfId="0" applyAlignment="1" applyFont="1">
      <alignment readingOrder="0"/>
    </xf>
    <xf borderId="2" fillId="0" fontId="15" numFmtId="0" xfId="0" applyAlignment="1" applyBorder="1" applyFont="1">
      <alignment readingOrder="0"/>
    </xf>
    <xf borderId="8" fillId="0" fontId="16" numFmtId="0" xfId="0" applyAlignment="1" applyBorder="1" applyFont="1">
      <alignment horizontal="center" readingOrder="0"/>
    </xf>
    <xf borderId="16" fillId="13" fontId="0" numFmtId="0" xfId="0" applyAlignment="1" applyBorder="1" applyFont="1">
      <alignment horizontal="center" readingOrder="0"/>
    </xf>
    <xf borderId="17" fillId="13" fontId="0" numFmtId="0" xfId="0" applyAlignment="1" applyBorder="1" applyFont="1">
      <alignment horizontal="center" readingOrder="0"/>
    </xf>
    <xf borderId="8" fillId="0" fontId="12" numFmtId="0" xfId="0" applyAlignment="1" applyBorder="1" applyFont="1">
      <alignment horizontal="center" readingOrder="0"/>
    </xf>
    <xf borderId="2" fillId="0" fontId="8" numFmtId="0" xfId="0" applyBorder="1" applyFont="1"/>
    <xf borderId="8" fillId="0" fontId="12" numFmtId="0" xfId="0" applyAlignment="1" applyBorder="1" applyFont="1">
      <alignment horizontal="center"/>
    </xf>
    <xf borderId="21" fillId="22" fontId="8" numFmtId="0" xfId="0" applyAlignment="1" applyBorder="1" applyFill="1" applyFont="1">
      <alignment horizontal="center" readingOrder="0"/>
    </xf>
    <xf borderId="13" fillId="13" fontId="8" numFmtId="0" xfId="0" applyAlignment="1" applyBorder="1" applyFont="1">
      <alignment readingOrder="0"/>
    </xf>
    <xf borderId="7" fillId="13" fontId="0" numFmtId="0" xfId="0" applyAlignment="1" applyBorder="1" applyFont="1">
      <alignment horizontal="left" readingOrder="0"/>
    </xf>
    <xf borderId="13" fillId="13" fontId="0" numFmtId="0" xfId="0" applyAlignment="1" applyBorder="1" applyFont="1">
      <alignment horizontal="left" readingOrder="0"/>
    </xf>
    <xf borderId="4" fillId="13" fontId="8" numFmtId="0" xfId="0" applyAlignment="1" applyBorder="1" applyFont="1">
      <alignment horizontal="center" readingOrder="0" vertical="bottom"/>
    </xf>
    <xf borderId="13" fillId="13" fontId="0" numFmtId="0" xfId="0" applyAlignment="1" applyBorder="1" applyFont="1">
      <alignment horizontal="center" readingOrder="0"/>
    </xf>
    <xf borderId="7" fillId="13" fontId="0" numFmtId="0" xfId="0" applyAlignment="1" applyBorder="1" applyFont="1">
      <alignment horizontal="center" readingOrder="0"/>
    </xf>
    <xf borderId="13" fillId="13" fontId="0" numFmtId="49" xfId="0" applyAlignment="1" applyBorder="1" applyFont="1" applyNumberFormat="1">
      <alignment horizontal="center" readingOrder="0"/>
    </xf>
    <xf borderId="4" fillId="13" fontId="10" numFmtId="0" xfId="0" applyAlignment="1" applyBorder="1" applyFont="1">
      <alignment horizontal="center" readingOrder="0" vertical="bottom"/>
    </xf>
    <xf borderId="9" fillId="0" fontId="9" numFmtId="0" xfId="0" applyAlignment="1" applyBorder="1" applyFont="1">
      <alignment readingOrder="0"/>
    </xf>
    <xf borderId="22" fillId="13" fontId="0" numFmtId="0" xfId="0" applyAlignment="1" applyBorder="1" applyFont="1">
      <alignment horizontal="left" readingOrder="0"/>
    </xf>
    <xf borderId="23" fillId="13" fontId="0" numFmtId="0" xfId="0" applyAlignment="1" applyBorder="1" applyFont="1">
      <alignment horizontal="left" readingOrder="0"/>
    </xf>
    <xf borderId="24" fillId="13" fontId="0" numFmtId="0" xfId="0" applyAlignment="1" applyBorder="1" applyFont="1">
      <alignment horizontal="left" readingOrder="0"/>
    </xf>
    <xf borderId="25" fillId="13" fontId="0" numFmtId="0" xfId="0" applyAlignment="1" applyBorder="1" applyFont="1">
      <alignment horizontal="center" readingOrder="0"/>
    </xf>
    <xf borderId="23" fillId="13" fontId="0" numFmtId="0" xfId="0" applyAlignment="1" applyBorder="1" applyFont="1">
      <alignment horizontal="center" readingOrder="0"/>
    </xf>
    <xf borderId="24" fillId="13" fontId="0" numFmtId="0" xfId="0" applyAlignment="1" applyBorder="1" applyFont="1">
      <alignment horizontal="center" readingOrder="0"/>
    </xf>
    <xf borderId="23" fillId="13" fontId="0" numFmtId="49" xfId="0" applyAlignment="1" applyBorder="1" applyFont="1" applyNumberFormat="1">
      <alignment horizontal="center" readingOrder="0"/>
    </xf>
    <xf borderId="23" fillId="13" fontId="10" numFmtId="0" xfId="0" applyAlignment="1" applyBorder="1" applyFont="1">
      <alignment horizontal="center" readingOrder="0" vertical="bottom"/>
    </xf>
    <xf borderId="26" fillId="22" fontId="8" numFmtId="0" xfId="0" applyAlignment="1" applyBorder="1" applyFont="1">
      <alignment horizontal="center" readingOrder="0"/>
    </xf>
    <xf borderId="18" fillId="0" fontId="8" numFmtId="0" xfId="0" applyAlignment="1" applyBorder="1" applyFont="1">
      <alignment readingOrder="0"/>
    </xf>
    <xf borderId="18" fillId="0" fontId="8" numFmtId="0" xfId="0" applyBorder="1" applyFont="1"/>
    <xf borderId="17" fillId="0" fontId="8" numFmtId="0" xfId="0" applyBorder="1" applyFont="1"/>
    <xf borderId="16" fillId="13" fontId="8" numFmtId="0" xfId="0" applyAlignment="1" applyBorder="1" applyFont="1">
      <alignment horizontal="center" readingOrder="0"/>
    </xf>
    <xf borderId="5" fillId="0" fontId="10" numFmtId="0" xfId="0" applyBorder="1" applyFont="1"/>
    <xf borderId="7" fillId="0" fontId="10" numFmtId="0" xfId="0" applyBorder="1" applyFont="1"/>
    <xf borderId="11" fillId="13" fontId="5" numFmtId="0" xfId="0" applyAlignment="1" applyBorder="1" applyFont="1">
      <alignment horizontal="center" readingOrder="0"/>
    </xf>
    <xf borderId="15" fillId="13" fontId="9" numFmtId="0" xfId="0" applyAlignment="1" applyBorder="1" applyFont="1">
      <alignment horizontal="center" readingOrder="0"/>
    </xf>
    <xf borderId="0" fillId="0" fontId="10" numFmtId="0" xfId="0" applyFont="1"/>
    <xf borderId="2" fillId="0" fontId="10" numFmtId="0" xfId="0" applyBorder="1" applyFont="1"/>
    <xf borderId="0" fillId="0" fontId="10" numFmtId="0" xfId="0" applyAlignment="1" applyFont="1">
      <alignment readingOrder="0"/>
    </xf>
    <xf borderId="11" fillId="13" fontId="0" numFmtId="0" xfId="0" applyAlignment="1" applyBorder="1" applyFont="1">
      <alignment horizontal="center" readingOrder="0"/>
    </xf>
    <xf borderId="18" fillId="0" fontId="10" numFmtId="0" xfId="0" applyBorder="1" applyFont="1"/>
    <xf borderId="17" fillId="0" fontId="10" numFmtId="0" xfId="0" applyBorder="1" applyFont="1"/>
    <xf borderId="5" fillId="0" fontId="10" numFmtId="0" xfId="0" applyBorder="1" applyFont="1"/>
    <xf borderId="7" fillId="0" fontId="10" numFmtId="0" xfId="0" applyBorder="1" applyFont="1"/>
    <xf borderId="15" fillId="13" fontId="8" numFmtId="0" xfId="0" applyAlignment="1" applyBorder="1" applyFont="1">
      <alignment horizontal="center" readingOrder="0"/>
    </xf>
    <xf borderId="0" fillId="0" fontId="10" numFmtId="0" xfId="0" applyFont="1"/>
    <xf borderId="2" fillId="0" fontId="10" numFmtId="0" xfId="0" applyBorder="1" applyFont="1"/>
    <xf borderId="9" fillId="0" fontId="8" numFmtId="0" xfId="0" applyAlignment="1" applyBorder="1" applyFont="1">
      <alignment readingOrder="0"/>
    </xf>
    <xf borderId="9" fillId="0" fontId="8" numFmtId="0" xfId="0" applyBorder="1" applyFont="1"/>
    <xf borderId="3" fillId="0" fontId="8" numFmtId="0" xfId="0" applyBorder="1" applyFont="1"/>
    <xf borderId="13" fillId="13" fontId="9" numFmtId="0" xfId="0" applyAlignment="1" applyBorder="1" applyFont="1">
      <alignment horizontal="center" readingOrder="0"/>
    </xf>
    <xf borderId="9" fillId="0" fontId="10" numFmtId="0" xfId="0" applyBorder="1" applyFont="1"/>
    <xf borderId="3" fillId="0" fontId="10" numFmtId="0" xfId="0" applyBorder="1" applyFont="1"/>
    <xf borderId="13" fillId="13" fontId="10" numFmtId="0" xfId="0" applyAlignment="1" applyBorder="1" applyFont="1">
      <alignment horizontal="center" readingOrder="0" vertical="bottom"/>
    </xf>
    <xf borderId="13" fillId="13" fontId="5" numFmtId="0" xfId="0" applyAlignment="1" applyBorder="1" applyFont="1">
      <alignment horizontal="center" readingOrder="0"/>
    </xf>
    <xf borderId="13" fillId="13" fontId="0" numFmtId="167" xfId="0" applyAlignment="1" applyBorder="1" applyFont="1" applyNumberFormat="1">
      <alignment horizontal="center" readingOrder="0"/>
    </xf>
    <xf borderId="27" fillId="22" fontId="0" numFmtId="0" xfId="0" applyAlignment="1" applyBorder="1" applyFont="1">
      <alignment horizontal="left" readingOrder="0"/>
    </xf>
    <xf borderId="28" fillId="22" fontId="0" numFmtId="0" xfId="0" applyAlignment="1" applyBorder="1" applyFont="1">
      <alignment horizontal="left" readingOrder="0"/>
    </xf>
    <xf borderId="29" fillId="22" fontId="0" numFmtId="0" xfId="0" applyAlignment="1" applyBorder="1" applyFont="1">
      <alignment horizontal="left" readingOrder="0"/>
    </xf>
    <xf borderId="28" fillId="22" fontId="0" numFmtId="0" xfId="0" applyAlignment="1" applyBorder="1" applyFont="1">
      <alignment horizontal="center" readingOrder="0"/>
    </xf>
    <xf borderId="28" fillId="22" fontId="0" numFmtId="49" xfId="0" applyAlignment="1" applyBorder="1" applyFont="1" applyNumberFormat="1">
      <alignment horizontal="center" readingOrder="0"/>
    </xf>
    <xf borderId="28" fillId="22" fontId="9" numFmtId="0" xfId="0" applyAlignment="1" applyBorder="1" applyFont="1">
      <alignment horizontal="center" readingOrder="0"/>
    </xf>
    <xf borderId="0" fillId="22" fontId="0" numFmtId="0" xfId="0" applyAlignment="1" applyFont="1">
      <alignment horizontal="left" readingOrder="0"/>
    </xf>
    <xf borderId="15" fillId="22" fontId="0" numFmtId="0" xfId="0" applyAlignment="1" applyBorder="1" applyFont="1">
      <alignment horizontal="left" readingOrder="0"/>
    </xf>
    <xf borderId="17" fillId="22" fontId="0" numFmtId="0" xfId="0" applyAlignment="1" applyBorder="1" applyFont="1">
      <alignment horizontal="left" readingOrder="0"/>
    </xf>
    <xf borderId="15" fillId="22" fontId="0" numFmtId="0" xfId="0" applyAlignment="1" applyBorder="1" applyFont="1">
      <alignment horizontal="center" readingOrder="0"/>
    </xf>
    <xf borderId="15" fillId="22" fontId="0" numFmtId="49" xfId="0" applyAlignment="1" applyBorder="1" applyFont="1" applyNumberFormat="1">
      <alignment horizontal="center" readingOrder="0"/>
    </xf>
    <xf borderId="15" fillId="22" fontId="9" numFmtId="0" xfId="0" applyAlignment="1" applyBorder="1" applyFont="1">
      <alignment horizontal="center" readingOrder="0"/>
    </xf>
    <xf borderId="16" fillId="0" fontId="12" numFmtId="0" xfId="0" applyAlignment="1" applyBorder="1" applyFont="1">
      <alignment horizontal="center"/>
    </xf>
    <xf borderId="13" fillId="22" fontId="0" numFmtId="0" xfId="0" applyAlignment="1" applyBorder="1" applyFont="1">
      <alignment horizontal="left" readingOrder="0"/>
    </xf>
    <xf borderId="16" fillId="22" fontId="0" numFmtId="0" xfId="0" applyAlignment="1" applyBorder="1" applyFont="1">
      <alignment horizontal="left" readingOrder="0"/>
    </xf>
    <xf borderId="30" fillId="0" fontId="17" numFmtId="0" xfId="0" applyBorder="1" applyFont="1"/>
    <xf borderId="3" fillId="22" fontId="0" numFmtId="0" xfId="0" applyAlignment="1" applyBorder="1" applyFont="1">
      <alignment horizontal="left" readingOrder="0"/>
    </xf>
    <xf borderId="15" fillId="22" fontId="8" numFmtId="0" xfId="0" applyAlignment="1" applyBorder="1" applyFont="1">
      <alignment horizontal="center" readingOrder="0" vertical="bottom"/>
    </xf>
    <xf borderId="15" fillId="22" fontId="10" numFmtId="0" xfId="0" applyAlignment="1" applyBorder="1" applyFont="1">
      <alignment horizontal="center" readingOrder="0" vertical="bottom"/>
    </xf>
    <xf borderId="15" fillId="22" fontId="3" numFmtId="0" xfId="0" applyAlignment="1" applyBorder="1" applyFont="1">
      <alignment horizontal="left" readingOrder="0" vertical="bottom"/>
    </xf>
    <xf borderId="15" fillId="22" fontId="3" numFmtId="0" xfId="0" applyAlignment="1" applyBorder="1" applyFont="1">
      <alignment vertical="bottom"/>
    </xf>
    <xf borderId="15" fillId="22" fontId="3" numFmtId="0" xfId="0" applyAlignment="1" applyBorder="1" applyFont="1">
      <alignment horizontal="center" readingOrder="0" vertical="bottom"/>
    </xf>
    <xf borderId="0" fillId="0" fontId="12" numFmtId="0" xfId="0" applyAlignment="1" applyFont="1">
      <alignment horizontal="center"/>
    </xf>
    <xf borderId="7" fillId="22" fontId="0" numFmtId="0" xfId="0" applyAlignment="1" applyBorder="1" applyFont="1">
      <alignment horizontal="left" readingOrder="0"/>
    </xf>
    <xf borderId="13" fillId="22" fontId="8" numFmtId="0" xfId="0" applyAlignment="1" applyBorder="1" applyFont="1">
      <alignment horizontal="center" readingOrder="0" vertical="bottom"/>
    </xf>
    <xf borderId="13" fillId="22" fontId="0" numFmtId="0" xfId="0" applyAlignment="1" applyBorder="1" applyFont="1">
      <alignment horizontal="center" readingOrder="0"/>
    </xf>
    <xf borderId="13" fillId="22" fontId="0" numFmtId="49" xfId="0" applyAlignment="1" applyBorder="1" applyFont="1" applyNumberFormat="1">
      <alignment horizontal="center" readingOrder="0"/>
    </xf>
    <xf borderId="13" fillId="22" fontId="10" numFmtId="0" xfId="0" applyAlignment="1" applyBorder="1" applyFont="1">
      <alignment horizontal="center" readingOrder="0" vertical="bottom"/>
    </xf>
    <xf borderId="0" fillId="0" fontId="18" numFmtId="0" xfId="0" applyAlignment="1" applyFont="1">
      <alignment readingOrder="0"/>
    </xf>
    <xf borderId="2" fillId="0" fontId="18" numFmtId="0" xfId="0" applyAlignment="1" applyBorder="1" applyFont="1">
      <alignment readingOrder="0"/>
    </xf>
    <xf borderId="22" fillId="22" fontId="0" numFmtId="0" xfId="0" applyAlignment="1" applyBorder="1" applyFont="1">
      <alignment horizontal="left" readingOrder="0"/>
    </xf>
    <xf borderId="23" fillId="22" fontId="0" numFmtId="0" xfId="0" applyAlignment="1" applyBorder="1" applyFont="1">
      <alignment horizontal="left" readingOrder="0"/>
    </xf>
    <xf borderId="24" fillId="22" fontId="0" numFmtId="0" xfId="0" applyAlignment="1" applyBorder="1" applyFont="1">
      <alignment horizontal="left" readingOrder="0"/>
    </xf>
    <xf borderId="23" fillId="22" fontId="0" numFmtId="0" xfId="0" applyAlignment="1" applyBorder="1" applyFont="1">
      <alignment horizontal="center" readingOrder="0"/>
    </xf>
    <xf borderId="23" fillId="22" fontId="0" numFmtId="167" xfId="0" applyAlignment="1" applyBorder="1" applyFont="1" applyNumberFormat="1">
      <alignment horizontal="center" readingOrder="0"/>
    </xf>
    <xf borderId="23" fillId="22" fontId="0" numFmtId="49" xfId="0" applyAlignment="1" applyBorder="1" applyFont="1" applyNumberFormat="1">
      <alignment horizontal="center" readingOrder="0"/>
    </xf>
    <xf borderId="25" fillId="22" fontId="9" numFmtId="0" xfId="0" applyAlignment="1" applyBorder="1" applyFont="1">
      <alignment horizontal="center" readingOrder="0"/>
    </xf>
    <xf borderId="16" fillId="0" fontId="14" numFmtId="0" xfId="0" applyAlignment="1" applyBorder="1" applyFont="1">
      <alignment horizontal="center" readingOrder="0"/>
    </xf>
    <xf borderId="18" fillId="0" fontId="9" numFmtId="0" xfId="0" applyAlignment="1" applyBorder="1" applyFont="1">
      <alignment readingOrder="0"/>
    </xf>
    <xf borderId="18" fillId="0" fontId="0" numFmtId="0" xfId="0" applyAlignment="1" applyBorder="1" applyFont="1">
      <alignment readingOrder="0"/>
    </xf>
    <xf borderId="17" fillId="0" fontId="0" numFmtId="0" xfId="0" applyAlignment="1" applyBorder="1" applyFont="1">
      <alignment readingOrder="0"/>
    </xf>
    <xf borderId="17" fillId="22" fontId="3" numFmtId="0" xfId="0" applyAlignment="1" applyBorder="1" applyFont="1">
      <alignment horizontal="left" readingOrder="0" vertical="bottom"/>
    </xf>
    <xf borderId="16" fillId="22" fontId="9" numFmtId="0" xfId="0" applyAlignment="1" applyBorder="1" applyFont="1">
      <alignment horizontal="center" readingOrder="0"/>
    </xf>
    <xf borderId="18" fillId="0" fontId="9" numFmtId="0" xfId="0" applyAlignment="1" applyBorder="1" applyFont="1">
      <alignment readingOrder="0"/>
    </xf>
    <xf borderId="18" fillId="0" fontId="0" numFmtId="0" xfId="0" applyBorder="1" applyFont="1"/>
    <xf borderId="17" fillId="0" fontId="0" numFmtId="0" xfId="0" applyBorder="1" applyFont="1"/>
    <xf borderId="0" fillId="22" fontId="8" numFmtId="0" xfId="0" applyAlignment="1" applyFont="1">
      <alignment horizontal="left" readingOrder="0"/>
    </xf>
    <xf borderId="15" fillId="22" fontId="8" numFmtId="0" xfId="0" applyAlignment="1" applyBorder="1" applyFont="1">
      <alignment horizontal="left" readingOrder="0"/>
    </xf>
    <xf borderId="16" fillId="22" fontId="10" numFmtId="0" xfId="0" applyAlignment="1" applyBorder="1" applyFont="1">
      <alignment horizontal="center" readingOrder="0" vertical="bottom"/>
    </xf>
    <xf borderId="0" fillId="22" fontId="8" numFmtId="0" xfId="0" applyAlignment="1" applyFont="1">
      <alignment readingOrder="0"/>
    </xf>
    <xf borderId="15" fillId="22" fontId="8" numFmtId="0" xfId="0" applyAlignment="1" applyBorder="1" applyFont="1">
      <alignment readingOrder="0"/>
    </xf>
    <xf borderId="15" fillId="22" fontId="8" numFmtId="0" xfId="0" applyAlignment="1" applyBorder="1" applyFont="1">
      <alignment horizontal="center" readingOrder="0"/>
    </xf>
    <xf borderId="5" fillId="0" fontId="9" numFmtId="0" xfId="0" applyAlignment="1" applyBorder="1" applyFont="1">
      <alignment readingOrder="0"/>
    </xf>
    <xf borderId="5" fillId="0" fontId="9" numFmtId="0" xfId="0" applyBorder="1" applyFont="1"/>
    <xf borderId="7" fillId="0" fontId="9" numFmtId="0" xfId="0" applyBorder="1" applyFont="1"/>
    <xf borderId="13" fillId="22" fontId="8" numFmtId="0" xfId="0" applyAlignment="1" applyBorder="1" applyFont="1">
      <alignment horizontal="left" readingOrder="0"/>
    </xf>
    <xf borderId="0" fillId="0" fontId="9" numFmtId="0" xfId="0" applyAlignment="1" applyFont="1">
      <alignment readingOrder="0"/>
    </xf>
    <xf borderId="0" fillId="0" fontId="9" numFmtId="0" xfId="0" applyFont="1"/>
    <xf borderId="2" fillId="0" fontId="9" numFmtId="0" xfId="0" applyBorder="1" applyFont="1"/>
    <xf borderId="13" fillId="22" fontId="9" numFmtId="0" xfId="0" applyAlignment="1" applyBorder="1" applyFont="1">
      <alignment horizontal="center" readingOrder="0"/>
    </xf>
    <xf borderId="9" fillId="0" fontId="9" numFmtId="0" xfId="0" applyAlignment="1" applyBorder="1" applyFont="1">
      <alignment readingOrder="0"/>
    </xf>
    <xf borderId="9" fillId="0" fontId="0" numFmtId="0" xfId="0" applyBorder="1" applyFont="1"/>
    <xf borderId="3" fillId="0" fontId="0" numFmtId="0" xfId="0" applyBorder="1" applyFont="1"/>
    <xf borderId="18" fillId="0" fontId="9" numFmtId="0" xfId="0" applyBorder="1" applyFont="1"/>
    <xf borderId="17" fillId="0" fontId="9" numFmtId="0" xfId="0" applyBorder="1" applyFont="1"/>
    <xf borderId="0" fillId="23" fontId="8" numFmtId="0" xfId="0" applyAlignment="1" applyFill="1" applyFont="1">
      <alignment readingOrder="0"/>
    </xf>
    <xf borderId="15" fillId="23" fontId="8" numFmtId="0" xfId="0" applyAlignment="1" applyBorder="1" applyFont="1">
      <alignment readingOrder="0"/>
    </xf>
    <xf borderId="17" fillId="23" fontId="0" numFmtId="0" xfId="0" applyAlignment="1" applyBorder="1" applyFont="1">
      <alignment horizontal="left" readingOrder="0"/>
    </xf>
    <xf borderId="15" fillId="23" fontId="0" numFmtId="0" xfId="0" applyAlignment="1" applyBorder="1" applyFont="1">
      <alignment horizontal="left" readingOrder="0"/>
    </xf>
    <xf borderId="16" fillId="23" fontId="0" numFmtId="0" xfId="0" applyAlignment="1" applyBorder="1" applyFont="1">
      <alignment horizontal="left" readingOrder="0"/>
    </xf>
    <xf borderId="15" fillId="23" fontId="0" numFmtId="0" xfId="0" applyAlignment="1" applyBorder="1" applyFont="1">
      <alignment horizontal="center" readingOrder="0"/>
    </xf>
    <xf borderId="15" fillId="23" fontId="0" numFmtId="49" xfId="0" applyAlignment="1" applyBorder="1" applyFont="1" applyNumberFormat="1">
      <alignment horizontal="center" readingOrder="0"/>
    </xf>
    <xf borderId="15" fillId="23" fontId="10" numFmtId="0" xfId="0" applyAlignment="1" applyBorder="1" applyFont="1">
      <alignment horizontal="center" readingOrder="0" vertical="bottom"/>
    </xf>
    <xf borderId="18" fillId="0" fontId="10" numFmtId="0" xfId="0" applyBorder="1" applyFont="1"/>
    <xf borderId="17" fillId="0" fontId="10" numFmtId="0" xfId="0" applyBorder="1" applyFont="1"/>
    <xf borderId="0" fillId="23" fontId="0" numFmtId="0" xfId="0" applyAlignment="1" applyFont="1">
      <alignment horizontal="left" readingOrder="0"/>
    </xf>
    <xf borderId="4" fillId="23" fontId="0" numFmtId="0" xfId="0" applyAlignment="1" applyBorder="1" applyFont="1">
      <alignment horizontal="left" readingOrder="0"/>
    </xf>
    <xf borderId="30" fillId="23" fontId="0" numFmtId="0" xfId="0" applyAlignment="1" applyBorder="1" applyFont="1">
      <alignment horizontal="left" readingOrder="0"/>
    </xf>
    <xf borderId="31" fillId="23" fontId="0" numFmtId="0" xfId="0" applyAlignment="1" applyBorder="1" applyFont="1">
      <alignment horizontal="left" readingOrder="0"/>
    </xf>
    <xf borderId="32" fillId="23" fontId="0" numFmtId="0" xfId="0" applyAlignment="1" applyBorder="1" applyFont="1">
      <alignment horizontal="left" readingOrder="0"/>
    </xf>
    <xf borderId="33" fillId="23" fontId="0" numFmtId="0" xfId="0" applyAlignment="1" applyBorder="1" applyFont="1">
      <alignment horizontal="left" readingOrder="0"/>
    </xf>
    <xf borderId="31" fillId="23" fontId="0" numFmtId="0" xfId="0" applyAlignment="1" applyBorder="1" applyFont="1">
      <alignment horizontal="center" readingOrder="0"/>
    </xf>
    <xf borderId="31" fillId="23" fontId="0" numFmtId="49" xfId="0" applyAlignment="1" applyBorder="1" applyFont="1" applyNumberFormat="1">
      <alignment horizontal="center" readingOrder="0"/>
    </xf>
    <xf borderId="31" fillId="23" fontId="9" numFmtId="0" xfId="0" applyAlignment="1" applyBorder="1" applyFont="1">
      <alignment horizontal="center" readingOrder="0"/>
    </xf>
    <xf borderId="16" fillId="0" fontId="19" numFmtId="0" xfId="0" applyAlignment="1" applyBorder="1" applyFont="1">
      <alignment horizontal="center" readingOrder="0"/>
    </xf>
    <xf borderId="18" fillId="0" fontId="20" numFmtId="0" xfId="0" applyAlignment="1" applyBorder="1" applyFont="1">
      <alignment readingOrder="0"/>
    </xf>
    <xf borderId="17" fillId="0" fontId="20" numFmtId="0" xfId="0" applyAlignment="1" applyBorder="1" applyFont="1">
      <alignment readingOrder="0"/>
    </xf>
    <xf borderId="0" fillId="0" fontId="21" numFmtId="0" xfId="0" applyAlignment="1" applyFont="1">
      <alignment horizontal="center" readingOrder="0" shrinkToFit="0" vertical="center" wrapText="1"/>
    </xf>
    <xf borderId="0" fillId="0" fontId="0" numFmtId="0" xfId="0" applyAlignment="1" applyFont="1">
      <alignment horizontal="left" readingOrder="0"/>
    </xf>
    <xf borderId="6" fillId="0" fontId="0" numFmtId="0" xfId="0" applyAlignment="1" applyBorder="1" applyFont="1">
      <alignment horizontal="left" readingOrder="0"/>
    </xf>
    <xf borderId="2" fillId="0" fontId="0" numFmtId="0" xfId="0" applyAlignment="1" applyBorder="1" applyFont="1">
      <alignment horizontal="left" readingOrder="0"/>
    </xf>
    <xf borderId="6" fillId="0" fontId="8" numFmtId="0" xfId="0" applyAlignment="1" applyBorder="1" applyFont="1">
      <alignment horizontal="left" readingOrder="0"/>
    </xf>
    <xf borderId="8" fillId="0" fontId="0" numFmtId="0" xfId="0" applyAlignment="1" applyBorder="1" applyFont="1">
      <alignment horizontal="left" readingOrder="0"/>
    </xf>
    <xf borderId="6" fillId="0" fontId="0" numFmtId="0" xfId="0" applyAlignment="1" applyBorder="1" applyFont="1">
      <alignment horizontal="center" readingOrder="0"/>
    </xf>
    <xf borderId="6" fillId="0" fontId="0" numFmtId="49" xfId="0" applyAlignment="1" applyBorder="1" applyFont="1" applyNumberFormat="1">
      <alignment horizontal="center" readingOrder="0"/>
    </xf>
    <xf borderId="6" fillId="0" fontId="9" numFmtId="0" xfId="0" applyAlignment="1" applyBorder="1" applyFont="1">
      <alignment horizontal="center" readingOrder="0"/>
    </xf>
    <xf borderId="0" fillId="0" fontId="8" numFmtId="0" xfId="0" applyAlignment="1" applyFont="1">
      <alignment horizontal="left" readingOrder="0"/>
    </xf>
    <xf borderId="13" fillId="0" fontId="0" numFmtId="49" xfId="0" applyAlignment="1" applyBorder="1" applyFont="1" applyNumberFormat="1">
      <alignment horizontal="center" readingOrder="0"/>
    </xf>
    <xf borderId="13" fillId="0" fontId="9" numFmtId="0" xfId="0" applyAlignment="1" applyBorder="1" applyFont="1">
      <alignment horizontal="center" readingOrder="0"/>
    </xf>
    <xf borderId="7" fillId="0" fontId="8" numFmtId="0" xfId="0" applyAlignment="1" applyBorder="1" applyFont="1">
      <alignment horizontal="left" readingOrder="0"/>
    </xf>
    <xf borderId="13" fillId="0" fontId="0" numFmtId="0" xfId="0" applyAlignment="1" applyBorder="1" applyFont="1">
      <alignment horizontal="left" readingOrder="0"/>
    </xf>
    <xf borderId="13" fillId="0" fontId="8" numFmtId="0" xfId="0" applyAlignment="1" applyBorder="1" applyFont="1">
      <alignment horizontal="center" readingOrder="0"/>
    </xf>
    <xf borderId="13" fillId="0" fontId="8" numFmtId="49" xfId="0" applyAlignment="1" applyBorder="1" applyFont="1" applyNumberFormat="1">
      <alignment horizontal="center" readingOrder="0"/>
    </xf>
    <xf borderId="13" fillId="0" fontId="10" numFmtId="0" xfId="0" applyAlignment="1" applyBorder="1" applyFont="1">
      <alignment horizontal="center" readingOrder="0"/>
    </xf>
    <xf borderId="7" fillId="0" fontId="0" numFmtId="0" xfId="0" applyAlignment="1" applyBorder="1" applyFont="1">
      <alignment horizontal="left" readingOrder="0"/>
    </xf>
    <xf borderId="4" fillId="0" fontId="0" numFmtId="0" xfId="0" applyAlignment="1" applyBorder="1" applyFont="1">
      <alignment horizontal="left" readingOrder="0"/>
    </xf>
    <xf borderId="13" fillId="0" fontId="10" numFmtId="0" xfId="0" applyAlignment="1" applyBorder="1" applyFont="1">
      <alignment horizontal="center" readingOrder="0" vertical="bottom"/>
    </xf>
    <xf borderId="30" fillId="0" fontId="0" numFmtId="0" xfId="0" applyAlignment="1" applyBorder="1" applyFont="1">
      <alignment horizontal="left" readingOrder="0"/>
    </xf>
    <xf borderId="31" fillId="0" fontId="0" numFmtId="0" xfId="0" applyAlignment="1" applyBorder="1" applyFont="1">
      <alignment horizontal="left" readingOrder="0"/>
    </xf>
    <xf borderId="32" fillId="0" fontId="0" numFmtId="0" xfId="0" applyAlignment="1" applyBorder="1" applyFont="1">
      <alignment horizontal="left" readingOrder="0"/>
    </xf>
    <xf borderId="33" fillId="0" fontId="0" numFmtId="0" xfId="0" applyAlignment="1" applyBorder="1" applyFont="1">
      <alignment horizontal="left" readingOrder="0"/>
    </xf>
    <xf borderId="31" fillId="0" fontId="0" numFmtId="0" xfId="0" applyAlignment="1" applyBorder="1" applyFont="1">
      <alignment horizontal="center" readingOrder="0"/>
    </xf>
    <xf borderId="31" fillId="0" fontId="0" numFmtId="49" xfId="0" applyAlignment="1" applyBorder="1" applyFont="1" applyNumberFormat="1">
      <alignment horizontal="center" readingOrder="0"/>
    </xf>
    <xf borderId="31" fillId="0" fontId="9" numFmtId="0" xfId="0" applyAlignment="1" applyBorder="1" applyFont="1">
      <alignment horizontal="center" readingOrder="0"/>
    </xf>
  </cellXfs>
  <cellStyles count="1">
    <cellStyle xfId="0" name="Normal" builtinId="0"/>
  </cellStyles>
  <dxfs count="10">
    <dxf>
      <font/>
      <fill>
        <patternFill patternType="solid">
          <fgColor rgb="FFEAD1DC"/>
          <bgColor rgb="FFEAD1DC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B4A7D6"/>
          <bgColor rgb="FFB4A7D6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333375</xdr:colOff>
      <xdr:row>3</xdr:row>
      <xdr:rowOff>0</xdr:rowOff>
    </xdr:from>
    <xdr:ext cx="1009650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</xdr:row>
      <xdr:rowOff>0</xdr:rowOff>
    </xdr:from>
    <xdr:ext cx="514350" cy="542925"/>
    <xdr:pic>
      <xdr:nvPicPr>
        <xdr:cNvPr id="0" name="image3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333375</xdr:colOff>
      <xdr:row>2</xdr:row>
      <xdr:rowOff>0</xdr:rowOff>
    </xdr:from>
    <xdr:ext cx="1009650" cy="7048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>
        <v>2017.0</v>
      </c>
      <c r="D1" s="2"/>
      <c r="E1" s="2"/>
      <c r="F1" s="3"/>
      <c r="G1" s="4"/>
      <c r="H1" s="5"/>
      <c r="I1" s="2"/>
      <c r="J1" s="2"/>
      <c r="K1" s="2"/>
      <c r="L1" s="2"/>
      <c r="M1" s="2"/>
      <c r="N1" s="3"/>
      <c r="O1" s="4"/>
      <c r="P1" s="6"/>
    </row>
    <row r="2">
      <c r="D2" s="2"/>
      <c r="E2" s="2"/>
      <c r="F2" s="3"/>
      <c r="G2" s="4"/>
      <c r="H2" s="5"/>
      <c r="I2" s="2"/>
      <c r="J2" s="2"/>
      <c r="K2" s="2"/>
      <c r="L2" s="2"/>
      <c r="M2" s="2"/>
      <c r="N2" s="3"/>
      <c r="O2" s="4"/>
      <c r="P2" s="6"/>
    </row>
    <row r="3">
      <c r="D3" s="2"/>
      <c r="E3" s="2"/>
      <c r="F3" s="3"/>
      <c r="G3" s="4"/>
      <c r="H3" s="5"/>
      <c r="I3" s="2"/>
      <c r="J3" s="2"/>
      <c r="K3" s="2"/>
      <c r="L3" s="2"/>
      <c r="M3" s="2"/>
      <c r="N3" s="3"/>
      <c r="O3" s="4"/>
      <c r="P3" s="6"/>
    </row>
    <row r="4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9" t="s">
        <v>6</v>
      </c>
      <c r="H4" s="10" t="s">
        <v>7</v>
      </c>
      <c r="I4" s="7" t="s">
        <v>8</v>
      </c>
      <c r="J4" s="7" t="s">
        <v>1</v>
      </c>
      <c r="K4" s="7" t="s">
        <v>2</v>
      </c>
      <c r="L4" s="7" t="s">
        <v>3</v>
      </c>
      <c r="M4" s="7" t="s">
        <v>4</v>
      </c>
      <c r="N4" s="8" t="s">
        <v>9</v>
      </c>
      <c r="O4" s="9" t="s">
        <v>6</v>
      </c>
      <c r="P4" s="6" t="s">
        <v>7</v>
      </c>
    </row>
    <row r="5">
      <c r="A5" s="11" t="s">
        <v>10</v>
      </c>
      <c r="B5" s="11" t="s">
        <v>11</v>
      </c>
      <c r="C5" s="11">
        <v>83.7</v>
      </c>
      <c r="D5" s="11" t="s">
        <v>12</v>
      </c>
      <c r="E5" s="11">
        <v>155.0</v>
      </c>
      <c r="F5" s="12">
        <v>8.0</v>
      </c>
      <c r="G5" s="13"/>
      <c r="H5" s="14"/>
      <c r="I5" s="11" t="s">
        <v>13</v>
      </c>
      <c r="J5" s="11" t="s">
        <v>11</v>
      </c>
      <c r="K5" s="11">
        <v>74.4</v>
      </c>
      <c r="L5" s="11" t="s">
        <v>12</v>
      </c>
      <c r="M5" s="11">
        <v>158.0</v>
      </c>
      <c r="N5" s="12">
        <v>8.0</v>
      </c>
      <c r="O5" s="13"/>
      <c r="P5" s="15"/>
    </row>
    <row r="6">
      <c r="A6" s="11" t="s">
        <v>14</v>
      </c>
      <c r="B6" s="11" t="s">
        <v>15</v>
      </c>
      <c r="C6" s="11">
        <v>71.2</v>
      </c>
      <c r="D6" s="11" t="s">
        <v>12</v>
      </c>
      <c r="E6" s="11">
        <v>146.0</v>
      </c>
      <c r="F6" s="12">
        <v>8.0</v>
      </c>
      <c r="G6" s="13"/>
      <c r="H6" s="14"/>
      <c r="I6" s="11" t="s">
        <v>16</v>
      </c>
      <c r="J6" s="11" t="s">
        <v>15</v>
      </c>
      <c r="K6" s="11">
        <v>80.4</v>
      </c>
      <c r="L6" s="11" t="s">
        <v>12</v>
      </c>
      <c r="M6" s="11">
        <v>109.0</v>
      </c>
      <c r="N6" s="12">
        <v>8.0</v>
      </c>
      <c r="O6" s="13"/>
      <c r="P6" s="15"/>
    </row>
    <row r="7">
      <c r="A7" s="16" t="s">
        <v>17</v>
      </c>
      <c r="B7" s="16" t="s">
        <v>15</v>
      </c>
      <c r="C7" s="16">
        <v>84.7</v>
      </c>
      <c r="D7" s="16" t="s">
        <v>18</v>
      </c>
      <c r="E7" s="16">
        <v>115.0</v>
      </c>
      <c r="F7" s="17">
        <v>12.0</v>
      </c>
      <c r="G7" s="18"/>
      <c r="H7" s="19"/>
      <c r="I7" s="16" t="s">
        <v>19</v>
      </c>
      <c r="J7" s="16" t="s">
        <v>15</v>
      </c>
      <c r="K7" s="20">
        <v>120.0</v>
      </c>
      <c r="L7" s="20" t="s">
        <v>20</v>
      </c>
      <c r="M7" s="21">
        <v>101.0</v>
      </c>
      <c r="N7" s="22">
        <v>16.0</v>
      </c>
      <c r="O7" s="23"/>
      <c r="P7" s="15"/>
    </row>
    <row r="8">
      <c r="A8" s="11" t="s">
        <v>21</v>
      </c>
      <c r="B8" s="11" t="s">
        <v>22</v>
      </c>
      <c r="C8" s="11">
        <v>74.5</v>
      </c>
      <c r="D8" s="11" t="s">
        <v>12</v>
      </c>
      <c r="E8" s="11">
        <v>195.0</v>
      </c>
      <c r="F8" s="12">
        <v>8.0</v>
      </c>
      <c r="G8" s="24">
        <f>((E8+M5)*F8)/C8</f>
        <v>37.90604027</v>
      </c>
      <c r="H8" s="25">
        <v>3.0</v>
      </c>
      <c r="I8" s="11" t="s">
        <v>10</v>
      </c>
      <c r="J8" s="11" t="s">
        <v>22</v>
      </c>
      <c r="K8" s="11">
        <v>83.7</v>
      </c>
      <c r="L8" s="11" t="s">
        <v>12</v>
      </c>
      <c r="M8" s="11">
        <v>209.0</v>
      </c>
      <c r="N8" s="12">
        <v>8.0</v>
      </c>
      <c r="O8" s="24">
        <f>((M8+E5)*N8)/K8</f>
        <v>34.79091995</v>
      </c>
      <c r="P8" s="6">
        <v>3.0</v>
      </c>
    </row>
    <row r="9">
      <c r="A9" s="11" t="s">
        <v>16</v>
      </c>
      <c r="B9" s="11" t="s">
        <v>23</v>
      </c>
      <c r="C9" s="11">
        <v>80.4</v>
      </c>
      <c r="D9" s="11" t="s">
        <v>12</v>
      </c>
      <c r="E9" s="11">
        <v>220.0</v>
      </c>
      <c r="F9" s="12">
        <v>8.0</v>
      </c>
      <c r="G9" s="24">
        <f t="shared" ref="G9:G10" si="1">((M6+(0.5*E9)*F9)/C9)</f>
        <v>12.30099502</v>
      </c>
      <c r="H9" s="25">
        <v>3.0</v>
      </c>
      <c r="I9" s="11" t="s">
        <v>14</v>
      </c>
      <c r="J9" s="11" t="s">
        <v>23</v>
      </c>
      <c r="K9" s="11">
        <v>71.2</v>
      </c>
      <c r="L9" s="11" t="s">
        <v>12</v>
      </c>
      <c r="M9" s="11">
        <v>229.0</v>
      </c>
      <c r="N9" s="12">
        <v>8.0</v>
      </c>
      <c r="O9" s="24">
        <f t="shared" ref="O9:O10" si="2">((E6+(0.5*M9))*N9)/K9</f>
        <v>29.26966292</v>
      </c>
      <c r="P9" s="6">
        <v>3.0</v>
      </c>
    </row>
    <row r="10">
      <c r="A10" s="16" t="s">
        <v>19</v>
      </c>
      <c r="B10" s="16" t="s">
        <v>23</v>
      </c>
      <c r="C10" s="16">
        <v>120.0</v>
      </c>
      <c r="D10" s="16" t="s">
        <v>24</v>
      </c>
      <c r="E10" s="16">
        <v>176.0</v>
      </c>
      <c r="F10" s="26">
        <v>16.0</v>
      </c>
      <c r="G10" s="24">
        <f t="shared" si="1"/>
        <v>12.575</v>
      </c>
      <c r="H10" s="25">
        <v>3.0</v>
      </c>
      <c r="I10" s="16" t="s">
        <v>17</v>
      </c>
      <c r="J10" s="16" t="s">
        <v>23</v>
      </c>
      <c r="K10" s="20">
        <v>84.7</v>
      </c>
      <c r="L10" s="20" t="s">
        <v>18</v>
      </c>
      <c r="M10" s="27">
        <v>189.0</v>
      </c>
      <c r="N10" s="28">
        <v>12.0</v>
      </c>
      <c r="O10" s="24">
        <f t="shared" si="2"/>
        <v>29.68122786</v>
      </c>
      <c r="P10" s="6" t="s">
        <v>25</v>
      </c>
    </row>
    <row r="11">
      <c r="A11" s="11" t="s">
        <v>26</v>
      </c>
      <c r="B11" s="11" t="s">
        <v>27</v>
      </c>
      <c r="C11" s="11">
        <v>128.4</v>
      </c>
      <c r="D11" s="11" t="s">
        <v>12</v>
      </c>
      <c r="E11" s="11">
        <v>152.0</v>
      </c>
      <c r="F11" s="12">
        <v>8.0</v>
      </c>
      <c r="G11" s="24">
        <f t="shared" ref="G11:G23" si="3">(F11*E11)/C11</f>
        <v>9.470404984</v>
      </c>
      <c r="H11" s="25">
        <v>3.0</v>
      </c>
      <c r="I11" s="11" t="s">
        <v>28</v>
      </c>
      <c r="J11" s="11" t="s">
        <v>27</v>
      </c>
      <c r="K11" s="11">
        <v>71.8</v>
      </c>
      <c r="L11" s="11" t="s">
        <v>12</v>
      </c>
      <c r="M11" s="11">
        <v>167.0</v>
      </c>
      <c r="N11" s="12">
        <v>8.0</v>
      </c>
      <c r="O11" s="24">
        <f t="shared" ref="O11:O12" si="4">(N11*M11)/K11</f>
        <v>18.60724234</v>
      </c>
      <c r="P11" s="6">
        <v>3.0</v>
      </c>
    </row>
    <row r="12">
      <c r="A12" s="11" t="s">
        <v>29</v>
      </c>
      <c r="B12" s="11" t="s">
        <v>27</v>
      </c>
      <c r="C12" s="29">
        <v>102.7</v>
      </c>
      <c r="D12" s="29" t="s">
        <v>30</v>
      </c>
      <c r="E12" s="29">
        <v>186.0</v>
      </c>
      <c r="F12" s="12">
        <v>8.0</v>
      </c>
      <c r="G12" s="24">
        <f t="shared" si="3"/>
        <v>14.48880234</v>
      </c>
      <c r="H12" s="30"/>
      <c r="I12" s="11" t="s">
        <v>31</v>
      </c>
      <c r="J12" s="11" t="s">
        <v>27</v>
      </c>
      <c r="K12" s="11">
        <v>95.0</v>
      </c>
      <c r="L12" s="11" t="s">
        <v>32</v>
      </c>
      <c r="M12" s="11">
        <v>100.0</v>
      </c>
      <c r="N12" s="31">
        <v>12.0</v>
      </c>
      <c r="O12" s="24">
        <f t="shared" si="4"/>
        <v>12.63157895</v>
      </c>
      <c r="P12" s="15"/>
    </row>
    <row r="13">
      <c r="A13" s="11" t="s">
        <v>33</v>
      </c>
      <c r="B13" s="11" t="s">
        <v>34</v>
      </c>
      <c r="C13" s="11">
        <v>80.0</v>
      </c>
      <c r="D13" s="11" t="s">
        <v>18</v>
      </c>
      <c r="E13" s="11">
        <v>144.0</v>
      </c>
      <c r="F13" s="31">
        <v>12.0</v>
      </c>
      <c r="G13" s="24">
        <f t="shared" si="3"/>
        <v>21.6</v>
      </c>
      <c r="H13" s="30"/>
      <c r="I13" s="13"/>
      <c r="J13" s="13"/>
      <c r="K13" s="13"/>
      <c r="L13" s="13"/>
      <c r="M13" s="13"/>
      <c r="N13" s="32"/>
      <c r="O13" s="33"/>
      <c r="P13" s="15"/>
    </row>
    <row r="14">
      <c r="A14" s="11" t="s">
        <v>35</v>
      </c>
      <c r="B14" s="11" t="s">
        <v>27</v>
      </c>
      <c r="C14" s="11">
        <v>62.7</v>
      </c>
      <c r="D14" s="11" t="s">
        <v>36</v>
      </c>
      <c r="E14" s="11">
        <v>85.0</v>
      </c>
      <c r="F14" s="34">
        <v>16.0</v>
      </c>
      <c r="G14" s="24">
        <f t="shared" si="3"/>
        <v>21.69059011</v>
      </c>
      <c r="H14" s="25" t="s">
        <v>37</v>
      </c>
      <c r="I14" s="11" t="s">
        <v>38</v>
      </c>
      <c r="J14" s="11" t="s">
        <v>27</v>
      </c>
      <c r="K14" s="11">
        <v>71.7</v>
      </c>
      <c r="L14" s="11" t="s">
        <v>12</v>
      </c>
      <c r="M14" s="11">
        <v>209.0</v>
      </c>
      <c r="N14" s="34">
        <v>16.0</v>
      </c>
      <c r="O14" s="24">
        <f t="shared" ref="O14:O18" si="5">(N14*M14)/K14</f>
        <v>46.63877266</v>
      </c>
      <c r="P14" s="6">
        <v>1.0</v>
      </c>
    </row>
    <row r="15">
      <c r="A15" s="11" t="s">
        <v>39</v>
      </c>
      <c r="B15" s="11" t="s">
        <v>27</v>
      </c>
      <c r="C15" s="11">
        <v>89.8</v>
      </c>
      <c r="D15" s="11" t="s">
        <v>40</v>
      </c>
      <c r="E15" s="11">
        <v>184.0</v>
      </c>
      <c r="F15" s="34">
        <v>16.0</v>
      </c>
      <c r="G15" s="24">
        <f t="shared" si="3"/>
        <v>32.78396437</v>
      </c>
      <c r="H15" s="25">
        <v>3.0</v>
      </c>
      <c r="I15" s="11" t="s">
        <v>41</v>
      </c>
      <c r="J15" s="11" t="s">
        <v>27</v>
      </c>
      <c r="K15" s="11">
        <v>69.1</v>
      </c>
      <c r="L15" s="11" t="s">
        <v>12</v>
      </c>
      <c r="M15" s="11">
        <v>165.0</v>
      </c>
      <c r="N15" s="34">
        <v>16.0</v>
      </c>
      <c r="O15" s="24">
        <f t="shared" si="5"/>
        <v>38.20549928</v>
      </c>
      <c r="P15" s="6">
        <v>1.0</v>
      </c>
    </row>
    <row r="16">
      <c r="A16" s="16" t="s">
        <v>42</v>
      </c>
      <c r="B16" s="16" t="s">
        <v>27</v>
      </c>
      <c r="C16" s="16">
        <v>105.3</v>
      </c>
      <c r="D16" s="16" t="s">
        <v>43</v>
      </c>
      <c r="E16" s="16">
        <v>160.0</v>
      </c>
      <c r="F16" s="35">
        <v>28.0</v>
      </c>
      <c r="G16" s="24">
        <f t="shared" si="3"/>
        <v>42.54510921</v>
      </c>
      <c r="H16" s="25" t="s">
        <v>44</v>
      </c>
      <c r="I16" s="16" t="s">
        <v>45</v>
      </c>
      <c r="J16" s="16" t="s">
        <v>27</v>
      </c>
      <c r="K16" s="20">
        <v>76.7</v>
      </c>
      <c r="L16" s="20" t="s">
        <v>46</v>
      </c>
      <c r="M16" s="27">
        <v>138.0</v>
      </c>
      <c r="N16" s="35">
        <v>28.0</v>
      </c>
      <c r="O16" s="24">
        <f t="shared" si="5"/>
        <v>50.37809648</v>
      </c>
      <c r="P16" s="6" t="s">
        <v>44</v>
      </c>
    </row>
    <row r="17">
      <c r="A17" s="36" t="s">
        <v>31</v>
      </c>
      <c r="B17" s="36" t="s">
        <v>47</v>
      </c>
      <c r="C17" s="36">
        <v>95.0</v>
      </c>
      <c r="D17" s="36" t="s">
        <v>32</v>
      </c>
      <c r="E17" s="36">
        <v>73.0</v>
      </c>
      <c r="F17" s="37">
        <v>12.0</v>
      </c>
      <c r="G17" s="38">
        <f t="shared" si="3"/>
        <v>9.221052632</v>
      </c>
      <c r="H17" s="39"/>
      <c r="I17" s="36" t="s">
        <v>33</v>
      </c>
      <c r="J17" s="36" t="s">
        <v>47</v>
      </c>
      <c r="K17" s="36">
        <v>80.0</v>
      </c>
      <c r="L17" s="36" t="s">
        <v>18</v>
      </c>
      <c r="M17" s="36">
        <v>111.0</v>
      </c>
      <c r="N17" s="37">
        <v>12.0</v>
      </c>
      <c r="O17" s="38">
        <f t="shared" si="5"/>
        <v>16.65</v>
      </c>
      <c r="P17" s="15"/>
    </row>
    <row r="18">
      <c r="A18" s="36" t="s">
        <v>48</v>
      </c>
      <c r="B18" s="36" t="s">
        <v>47</v>
      </c>
      <c r="C18" s="36">
        <v>109.1</v>
      </c>
      <c r="D18" s="36" t="s">
        <v>12</v>
      </c>
      <c r="E18" s="36">
        <v>121.0</v>
      </c>
      <c r="F18" s="40">
        <v>16.0</v>
      </c>
      <c r="G18" s="38">
        <f t="shared" si="3"/>
        <v>17.7451879</v>
      </c>
      <c r="H18" s="41">
        <v>1.0</v>
      </c>
      <c r="I18" s="36" t="s">
        <v>35</v>
      </c>
      <c r="J18" s="36" t="s">
        <v>47</v>
      </c>
      <c r="K18" s="36">
        <v>62.7</v>
      </c>
      <c r="L18" s="36" t="s">
        <v>36</v>
      </c>
      <c r="M18" s="36">
        <v>100.0</v>
      </c>
      <c r="N18" s="40">
        <v>16.0</v>
      </c>
      <c r="O18" s="38">
        <f t="shared" si="5"/>
        <v>25.51834131</v>
      </c>
      <c r="P18" s="6">
        <v>1.0</v>
      </c>
    </row>
    <row r="19">
      <c r="A19" s="42" t="s">
        <v>49</v>
      </c>
      <c r="B19" s="42" t="s">
        <v>47</v>
      </c>
      <c r="C19" s="43">
        <v>62.6</v>
      </c>
      <c r="D19" s="43" t="s">
        <v>36</v>
      </c>
      <c r="E19" s="43">
        <v>128.0</v>
      </c>
      <c r="F19" s="44">
        <v>20.0</v>
      </c>
      <c r="G19" s="38">
        <f t="shared" si="3"/>
        <v>40.89456869</v>
      </c>
      <c r="H19" s="41" t="s">
        <v>44</v>
      </c>
      <c r="I19" s="45"/>
      <c r="J19" s="45"/>
      <c r="K19" s="45"/>
      <c r="L19" s="45"/>
      <c r="M19" s="45"/>
      <c r="N19" s="46"/>
      <c r="O19" s="47"/>
      <c r="P19" s="15"/>
    </row>
    <row r="20">
      <c r="A20" s="36" t="s">
        <v>50</v>
      </c>
      <c r="B20" s="36" t="s">
        <v>51</v>
      </c>
      <c r="C20" s="36">
        <v>68.0</v>
      </c>
      <c r="D20" s="36" t="s">
        <v>52</v>
      </c>
      <c r="E20" s="36">
        <v>111.0</v>
      </c>
      <c r="F20" s="37">
        <v>12.0</v>
      </c>
      <c r="G20" s="38">
        <f t="shared" si="3"/>
        <v>19.58823529</v>
      </c>
      <c r="H20" s="41">
        <v>1.0</v>
      </c>
      <c r="I20" s="36" t="s">
        <v>53</v>
      </c>
      <c r="J20" s="36" t="s">
        <v>51</v>
      </c>
      <c r="K20" s="36">
        <v>59.5</v>
      </c>
      <c r="L20" s="36" t="s">
        <v>36</v>
      </c>
      <c r="M20" s="36">
        <v>87.0</v>
      </c>
      <c r="N20" s="37">
        <v>12.0</v>
      </c>
      <c r="O20" s="38">
        <f t="shared" ref="O20:O23" si="6">(N20*M20)/K20</f>
        <v>17.54621849</v>
      </c>
      <c r="P20" s="6">
        <v>1.0</v>
      </c>
    </row>
    <row r="21">
      <c r="A21" s="36" t="s">
        <v>54</v>
      </c>
      <c r="B21" s="36" t="s">
        <v>51</v>
      </c>
      <c r="C21" s="36">
        <v>55.3</v>
      </c>
      <c r="D21" s="36" t="s">
        <v>55</v>
      </c>
      <c r="E21" s="36">
        <v>76.0</v>
      </c>
      <c r="F21" s="40">
        <v>16.0</v>
      </c>
      <c r="G21" s="38">
        <f t="shared" si="3"/>
        <v>21.98915009</v>
      </c>
      <c r="H21" s="41" t="s">
        <v>44</v>
      </c>
      <c r="I21" s="36" t="s">
        <v>38</v>
      </c>
      <c r="J21" s="36" t="s">
        <v>51</v>
      </c>
      <c r="K21" s="36">
        <v>71.7</v>
      </c>
      <c r="L21" s="36" t="s">
        <v>12</v>
      </c>
      <c r="M21" s="36">
        <v>98.0</v>
      </c>
      <c r="N21" s="40">
        <v>16.0</v>
      </c>
      <c r="O21" s="38">
        <f t="shared" si="6"/>
        <v>21.86889819</v>
      </c>
      <c r="P21" s="6" t="s">
        <v>44</v>
      </c>
    </row>
    <row r="22">
      <c r="A22" s="36" t="s">
        <v>56</v>
      </c>
      <c r="B22" s="36" t="s">
        <v>51</v>
      </c>
      <c r="C22" s="36">
        <v>85.0</v>
      </c>
      <c r="D22" s="36" t="s">
        <v>18</v>
      </c>
      <c r="E22" s="36">
        <v>80.0</v>
      </c>
      <c r="F22" s="40">
        <v>16.0</v>
      </c>
      <c r="G22" s="38">
        <f t="shared" si="3"/>
        <v>15.05882353</v>
      </c>
      <c r="H22" s="41">
        <v>3.0</v>
      </c>
      <c r="I22" s="36" t="s">
        <v>39</v>
      </c>
      <c r="J22" s="36" t="s">
        <v>51</v>
      </c>
      <c r="K22" s="36">
        <v>89.8</v>
      </c>
      <c r="L22" s="36" t="s">
        <v>32</v>
      </c>
      <c r="M22" s="36">
        <v>86.0</v>
      </c>
      <c r="N22" s="40">
        <v>16.0</v>
      </c>
      <c r="O22" s="38">
        <f t="shared" si="6"/>
        <v>15.32293987</v>
      </c>
      <c r="P22" s="6">
        <v>3.0</v>
      </c>
    </row>
    <row r="23">
      <c r="A23" s="42" t="s">
        <v>57</v>
      </c>
      <c r="B23" s="42" t="s">
        <v>51</v>
      </c>
      <c r="C23" s="42">
        <v>93.3</v>
      </c>
      <c r="D23" s="42" t="s">
        <v>32</v>
      </c>
      <c r="E23" s="42">
        <v>109.0</v>
      </c>
      <c r="F23" s="48">
        <v>16.0</v>
      </c>
      <c r="G23" s="38">
        <f t="shared" si="3"/>
        <v>18.69239014</v>
      </c>
      <c r="H23" s="41" t="s">
        <v>58</v>
      </c>
      <c r="I23" s="42" t="s">
        <v>59</v>
      </c>
      <c r="J23" s="42" t="s">
        <v>51</v>
      </c>
      <c r="K23" s="49">
        <v>76.1</v>
      </c>
      <c r="L23" s="49" t="s">
        <v>60</v>
      </c>
      <c r="M23" s="49">
        <v>92.0</v>
      </c>
      <c r="N23" s="44">
        <v>20.0</v>
      </c>
      <c r="O23" s="38">
        <f t="shared" si="6"/>
        <v>24.17871222</v>
      </c>
      <c r="P23" s="6">
        <v>2.0</v>
      </c>
    </row>
  </sheetData>
  <mergeCells count="1">
    <mergeCell ref="A1:C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4" max="4" width="16.57"/>
    <col customWidth="1" min="5" max="5" width="19.29"/>
    <col customWidth="1" min="7" max="7" width="11.0"/>
    <col customWidth="1" min="8" max="8" width="4.71"/>
    <col customWidth="1" min="10" max="10" width="18.43"/>
    <col customWidth="1" min="11" max="11" width="20.29"/>
    <col customWidth="1" min="13" max="13" width="10.86"/>
    <col customWidth="1" min="14" max="14" width="6.71"/>
    <col customWidth="1" min="16" max="16" width="16.71"/>
    <col customWidth="1" min="17" max="17" width="20.43"/>
  </cols>
  <sheetData>
    <row r="1">
      <c r="A1" s="1">
        <v>2018.0</v>
      </c>
      <c r="D1" s="50"/>
      <c r="E1" s="50"/>
      <c r="F1" s="50"/>
      <c r="G1" s="51"/>
      <c r="H1" s="51"/>
      <c r="I1" s="50"/>
      <c r="J1" s="50"/>
      <c r="K1" s="50"/>
      <c r="L1" s="50"/>
      <c r="M1" s="51"/>
      <c r="N1" s="51"/>
      <c r="O1" s="50"/>
      <c r="P1" s="50"/>
      <c r="Q1" s="50"/>
      <c r="R1" s="50"/>
      <c r="S1" s="50"/>
    </row>
    <row r="2">
      <c r="D2" s="50"/>
      <c r="E2" s="50"/>
      <c r="F2" s="50"/>
      <c r="G2" s="51"/>
      <c r="H2" s="51"/>
      <c r="I2" s="50"/>
      <c r="J2" s="50"/>
      <c r="K2" s="50"/>
      <c r="L2" s="50"/>
      <c r="M2" s="51"/>
      <c r="N2" s="51"/>
      <c r="O2" s="50"/>
      <c r="P2" s="50"/>
      <c r="Q2" s="50"/>
      <c r="R2" s="50"/>
      <c r="S2" s="50"/>
    </row>
    <row r="3">
      <c r="D3" s="50"/>
      <c r="E3" s="50"/>
      <c r="F3" s="50"/>
      <c r="G3" s="51"/>
      <c r="H3" s="51"/>
      <c r="I3" s="50"/>
      <c r="J3" s="50"/>
      <c r="K3" s="50"/>
      <c r="L3" s="50"/>
      <c r="M3" s="51"/>
      <c r="N3" s="51"/>
      <c r="O3" s="50"/>
      <c r="P3" s="50"/>
      <c r="Q3" s="50"/>
      <c r="R3" s="50"/>
      <c r="S3" s="50"/>
    </row>
    <row r="4">
      <c r="B4" s="52"/>
      <c r="C4" s="50" t="s">
        <v>61</v>
      </c>
      <c r="G4" s="51"/>
      <c r="H4" s="51"/>
      <c r="I4" s="50" t="s">
        <v>62</v>
      </c>
      <c r="M4" s="51"/>
      <c r="N4" s="51"/>
      <c r="O4" s="50" t="s">
        <v>63</v>
      </c>
    </row>
    <row r="5">
      <c r="B5" s="53"/>
      <c r="C5" s="54" t="s">
        <v>64</v>
      </c>
      <c r="D5" s="54" t="s">
        <v>65</v>
      </c>
      <c r="E5" s="54" t="s">
        <v>66</v>
      </c>
      <c r="F5" s="54" t="s">
        <v>67</v>
      </c>
      <c r="G5" s="54" t="s">
        <v>68</v>
      </c>
      <c r="H5" s="51"/>
      <c r="I5" s="54" t="s">
        <v>64</v>
      </c>
      <c r="J5" s="54" t="s">
        <v>65</v>
      </c>
      <c r="K5" s="54" t="s">
        <v>66</v>
      </c>
      <c r="L5" s="54" t="s">
        <v>67</v>
      </c>
      <c r="M5" s="54" t="s">
        <v>68</v>
      </c>
      <c r="N5" s="51"/>
      <c r="O5" s="54" t="s">
        <v>64</v>
      </c>
      <c r="P5" s="54" t="s">
        <v>65</v>
      </c>
      <c r="Q5" s="54" t="s">
        <v>66</v>
      </c>
      <c r="R5" s="54" t="s">
        <v>67</v>
      </c>
      <c r="S5" s="54" t="s">
        <v>68</v>
      </c>
    </row>
    <row r="6">
      <c r="A6" s="55">
        <v>0.4166666666666667</v>
      </c>
      <c r="B6" s="56" t="s">
        <v>69</v>
      </c>
      <c r="C6" s="57" t="s">
        <v>70</v>
      </c>
      <c r="D6" s="58" t="s">
        <v>10</v>
      </c>
      <c r="E6" s="59" t="s">
        <v>71</v>
      </c>
      <c r="F6" s="60" t="s">
        <v>72</v>
      </c>
      <c r="G6" s="61">
        <v>136.0</v>
      </c>
      <c r="H6" s="62"/>
      <c r="I6" s="61" t="s">
        <v>73</v>
      </c>
      <c r="J6" s="63" t="s">
        <v>74</v>
      </c>
      <c r="K6" s="64" t="s">
        <v>75</v>
      </c>
      <c r="L6" s="60" t="s">
        <v>72</v>
      </c>
      <c r="M6" s="61">
        <v>186.0</v>
      </c>
      <c r="N6" s="62"/>
      <c r="O6" s="65" t="s">
        <v>76</v>
      </c>
      <c r="P6" s="63" t="s">
        <v>77</v>
      </c>
      <c r="Q6" s="64" t="s">
        <v>78</v>
      </c>
      <c r="R6" s="60" t="s">
        <v>79</v>
      </c>
      <c r="S6" s="66">
        <v>98.0</v>
      </c>
    </row>
    <row r="7">
      <c r="A7" s="55">
        <v>0.4270833333333333</v>
      </c>
      <c r="B7" s="56" t="s">
        <v>80</v>
      </c>
      <c r="C7" s="67" t="s">
        <v>70</v>
      </c>
      <c r="D7" s="68" t="s">
        <v>14</v>
      </c>
      <c r="E7" s="69" t="s">
        <v>81</v>
      </c>
      <c r="F7" s="70" t="s">
        <v>72</v>
      </c>
      <c r="G7" s="36">
        <v>80.0</v>
      </c>
      <c r="H7" s="62"/>
      <c r="I7" s="36" t="s">
        <v>73</v>
      </c>
      <c r="J7" s="71" t="s">
        <v>82</v>
      </c>
      <c r="K7" s="72" t="s">
        <v>83</v>
      </c>
      <c r="L7" s="70" t="s">
        <v>84</v>
      </c>
      <c r="M7" s="36">
        <v>122.0</v>
      </c>
      <c r="N7" s="62"/>
      <c r="O7" s="2" t="s">
        <v>76</v>
      </c>
      <c r="P7" s="71" t="s">
        <v>56</v>
      </c>
      <c r="Q7" s="72" t="s">
        <v>83</v>
      </c>
      <c r="R7" s="70" t="s">
        <v>84</v>
      </c>
      <c r="S7" s="73">
        <v>100.0</v>
      </c>
    </row>
    <row r="8">
      <c r="A8" s="74">
        <v>0.4375</v>
      </c>
      <c r="B8" s="75" t="s">
        <v>85</v>
      </c>
      <c r="C8" s="76" t="s">
        <v>70</v>
      </c>
      <c r="D8" s="77" t="s">
        <v>42</v>
      </c>
      <c r="E8" s="78" t="s">
        <v>86</v>
      </c>
      <c r="F8" s="79" t="s">
        <v>84</v>
      </c>
      <c r="G8" s="80">
        <v>85.0</v>
      </c>
      <c r="H8" s="81"/>
      <c r="I8" s="80" t="s">
        <v>73</v>
      </c>
      <c r="J8" s="82" t="s">
        <v>87</v>
      </c>
      <c r="K8" s="82" t="s">
        <v>88</v>
      </c>
      <c r="L8" s="79" t="s">
        <v>84</v>
      </c>
      <c r="M8" s="80">
        <v>70.0</v>
      </c>
      <c r="N8" s="81"/>
      <c r="O8" s="2" t="s">
        <v>76</v>
      </c>
      <c r="P8" s="68" t="s">
        <v>38</v>
      </c>
      <c r="Q8" s="82" t="s">
        <v>88</v>
      </c>
      <c r="R8" s="70" t="s">
        <v>72</v>
      </c>
      <c r="S8" s="83">
        <v>104.0</v>
      </c>
    </row>
    <row r="9">
      <c r="A9" s="84">
        <v>0.4444444444444444</v>
      </c>
      <c r="B9" s="85" t="s">
        <v>89</v>
      </c>
    </row>
    <row r="10">
      <c r="A10" s="55">
        <v>0.4513888888888889</v>
      </c>
      <c r="B10" s="56" t="s">
        <v>90</v>
      </c>
      <c r="C10" s="67" t="s">
        <v>70</v>
      </c>
      <c r="D10" s="86" t="s">
        <v>91</v>
      </c>
      <c r="E10" s="87" t="s">
        <v>92</v>
      </c>
      <c r="F10" s="70" t="s">
        <v>79</v>
      </c>
      <c r="G10" s="36">
        <v>225.0</v>
      </c>
      <c r="H10" s="62"/>
      <c r="I10" s="2" t="s">
        <v>93</v>
      </c>
      <c r="J10" s="86" t="s">
        <v>94</v>
      </c>
      <c r="K10" s="87" t="s">
        <v>92</v>
      </c>
      <c r="L10" s="70" t="s">
        <v>72</v>
      </c>
      <c r="M10" s="36">
        <v>176.0</v>
      </c>
      <c r="N10" s="62"/>
      <c r="S10" s="52"/>
    </row>
    <row r="11">
      <c r="A11" s="55">
        <v>0.4618055555555556</v>
      </c>
      <c r="B11" s="56" t="s">
        <v>95</v>
      </c>
      <c r="C11" s="67" t="s">
        <v>96</v>
      </c>
      <c r="D11" s="86" t="s">
        <v>97</v>
      </c>
      <c r="E11" s="87" t="s">
        <v>92</v>
      </c>
      <c r="F11" s="70" t="s">
        <v>79</v>
      </c>
      <c r="G11" s="36">
        <v>224.0</v>
      </c>
      <c r="H11" s="62"/>
      <c r="I11" s="2" t="s">
        <v>93</v>
      </c>
      <c r="J11" s="86" t="s">
        <v>28</v>
      </c>
      <c r="K11" s="87" t="s">
        <v>98</v>
      </c>
      <c r="L11" s="70" t="s">
        <v>72</v>
      </c>
      <c r="M11" s="36">
        <v>162.0</v>
      </c>
      <c r="N11" s="62"/>
      <c r="S11" s="52"/>
    </row>
    <row r="12">
      <c r="A12" s="55">
        <v>0.4722222222222222</v>
      </c>
      <c r="B12" s="56" t="s">
        <v>99</v>
      </c>
      <c r="C12" s="67" t="s">
        <v>96</v>
      </c>
      <c r="D12" s="86" t="s">
        <v>100</v>
      </c>
      <c r="E12" s="88" t="s">
        <v>101</v>
      </c>
      <c r="F12" s="70" t="s">
        <v>72</v>
      </c>
      <c r="G12" s="36">
        <v>101.0</v>
      </c>
      <c r="H12" s="62"/>
      <c r="I12" s="2" t="s">
        <v>93</v>
      </c>
      <c r="J12" s="86" t="s">
        <v>74</v>
      </c>
      <c r="K12" s="87" t="s">
        <v>102</v>
      </c>
      <c r="L12" s="70" t="s">
        <v>72</v>
      </c>
      <c r="M12" s="36">
        <v>234.0</v>
      </c>
      <c r="N12" s="62"/>
      <c r="S12" s="52"/>
    </row>
    <row r="13">
      <c r="A13" s="55">
        <v>0.4826388888888889</v>
      </c>
      <c r="B13" s="56" t="s">
        <v>103</v>
      </c>
      <c r="C13" s="67" t="s">
        <v>96</v>
      </c>
      <c r="D13" s="68" t="s">
        <v>14</v>
      </c>
      <c r="E13" s="89" t="s">
        <v>104</v>
      </c>
      <c r="F13" s="70" t="s">
        <v>72</v>
      </c>
      <c r="G13" s="36">
        <v>220.0</v>
      </c>
      <c r="H13" s="62"/>
      <c r="I13" s="2" t="s">
        <v>105</v>
      </c>
      <c r="J13" s="68" t="s">
        <v>106</v>
      </c>
      <c r="K13" s="89" t="s">
        <v>101</v>
      </c>
      <c r="L13" s="70" t="s">
        <v>72</v>
      </c>
      <c r="M13" s="36">
        <v>162.0</v>
      </c>
      <c r="N13" s="62"/>
      <c r="O13" s="2" t="s">
        <v>107</v>
      </c>
      <c r="P13" s="68" t="s">
        <v>10</v>
      </c>
      <c r="Q13" s="89" t="s">
        <v>108</v>
      </c>
      <c r="R13" s="70" t="s">
        <v>72</v>
      </c>
      <c r="S13" s="73">
        <v>163.0</v>
      </c>
    </row>
    <row r="14">
      <c r="A14" s="55">
        <v>0.4930555555555556</v>
      </c>
      <c r="B14" s="56" t="s">
        <v>109</v>
      </c>
      <c r="C14" s="90" t="s">
        <v>105</v>
      </c>
      <c r="D14" s="86" t="s">
        <v>110</v>
      </c>
      <c r="E14" s="89" t="s">
        <v>101</v>
      </c>
      <c r="F14" s="70" t="s">
        <v>84</v>
      </c>
      <c r="G14" s="36">
        <v>196.0</v>
      </c>
      <c r="H14" s="62"/>
      <c r="I14" s="36" t="s">
        <v>73</v>
      </c>
      <c r="J14" s="86" t="s">
        <v>33</v>
      </c>
      <c r="K14" s="72" t="s">
        <v>111</v>
      </c>
      <c r="L14" s="70" t="s">
        <v>112</v>
      </c>
      <c r="M14" s="36">
        <v>180.0</v>
      </c>
      <c r="N14" s="62"/>
      <c r="S14" s="52"/>
    </row>
    <row r="15">
      <c r="A15" s="55">
        <v>0.5034722222222222</v>
      </c>
      <c r="B15" s="56" t="s">
        <v>113</v>
      </c>
      <c r="C15" s="90" t="s">
        <v>105</v>
      </c>
      <c r="D15" s="71" t="s">
        <v>114</v>
      </c>
      <c r="E15" s="72" t="s">
        <v>111</v>
      </c>
      <c r="F15" s="70" t="s">
        <v>72</v>
      </c>
      <c r="G15" s="36">
        <v>153.0</v>
      </c>
      <c r="H15" s="62"/>
      <c r="I15" s="2" t="s">
        <v>107</v>
      </c>
      <c r="J15" s="86" t="s">
        <v>70</v>
      </c>
      <c r="K15" s="72" t="s">
        <v>115</v>
      </c>
      <c r="L15" s="70" t="s">
        <v>79</v>
      </c>
      <c r="M15" s="36">
        <v>149.0</v>
      </c>
      <c r="N15" s="62"/>
      <c r="S15" s="52"/>
    </row>
    <row r="16">
      <c r="A16" s="55">
        <v>0.5138888888888888</v>
      </c>
      <c r="B16" s="56" t="s">
        <v>116</v>
      </c>
      <c r="C16" s="90" t="s">
        <v>105</v>
      </c>
      <c r="D16" s="86" t="s">
        <v>29</v>
      </c>
      <c r="E16" s="72" t="s">
        <v>111</v>
      </c>
      <c r="F16" s="70" t="s">
        <v>84</v>
      </c>
      <c r="G16" s="36">
        <v>163.0</v>
      </c>
      <c r="H16" s="62"/>
      <c r="I16" s="36" t="s">
        <v>117</v>
      </c>
      <c r="J16" s="71" t="s">
        <v>82</v>
      </c>
      <c r="K16" s="72" t="s">
        <v>118</v>
      </c>
      <c r="L16" s="70" t="s">
        <v>84</v>
      </c>
      <c r="M16" s="36">
        <v>198.0</v>
      </c>
      <c r="N16" s="62"/>
      <c r="S16" s="52"/>
    </row>
    <row r="17">
      <c r="A17" s="55">
        <v>0.5243055555555556</v>
      </c>
      <c r="B17" s="56" t="s">
        <v>119</v>
      </c>
      <c r="C17" s="67" t="s">
        <v>70</v>
      </c>
      <c r="D17" s="86" t="s">
        <v>120</v>
      </c>
      <c r="E17" s="72" t="s">
        <v>111</v>
      </c>
      <c r="F17" s="70" t="s">
        <v>84</v>
      </c>
      <c r="G17" s="36">
        <v>185.0</v>
      </c>
      <c r="H17" s="62"/>
      <c r="I17" s="36" t="s">
        <v>117</v>
      </c>
      <c r="J17" s="91" t="s">
        <v>121</v>
      </c>
      <c r="K17" s="72" t="s">
        <v>111</v>
      </c>
      <c r="L17" s="70" t="s">
        <v>84</v>
      </c>
      <c r="M17" s="36">
        <v>195.0</v>
      </c>
      <c r="N17" s="62"/>
      <c r="S17" s="52"/>
    </row>
    <row r="18">
      <c r="A18" s="55">
        <v>0.5347222222222222</v>
      </c>
      <c r="B18" s="56" t="s">
        <v>122</v>
      </c>
      <c r="C18" s="67" t="s">
        <v>70</v>
      </c>
      <c r="D18" s="68" t="s">
        <v>56</v>
      </c>
      <c r="E18" s="72" t="s">
        <v>118</v>
      </c>
      <c r="F18" s="70" t="s">
        <v>84</v>
      </c>
      <c r="G18" s="36">
        <v>197.0</v>
      </c>
      <c r="H18" s="62"/>
      <c r="I18" s="36" t="s">
        <v>117</v>
      </c>
      <c r="J18" s="68" t="s">
        <v>87</v>
      </c>
      <c r="K18" s="68" t="s">
        <v>123</v>
      </c>
      <c r="L18" s="70" t="s">
        <v>84</v>
      </c>
      <c r="M18" s="36">
        <v>171.0</v>
      </c>
      <c r="N18" s="62"/>
      <c r="O18" s="2" t="s">
        <v>124</v>
      </c>
      <c r="P18" s="86" t="s">
        <v>125</v>
      </c>
      <c r="Q18" s="68" t="s">
        <v>126</v>
      </c>
      <c r="R18" s="70" t="s">
        <v>84</v>
      </c>
      <c r="S18" s="73">
        <v>185.0</v>
      </c>
    </row>
    <row r="19">
      <c r="A19" s="74">
        <v>0.5451388888888888</v>
      </c>
      <c r="B19" s="75" t="s">
        <v>127</v>
      </c>
      <c r="C19" s="76" t="s">
        <v>70</v>
      </c>
      <c r="D19" s="77" t="s">
        <v>42</v>
      </c>
      <c r="E19" s="92" t="s">
        <v>128</v>
      </c>
      <c r="F19" s="79" t="s">
        <v>84</v>
      </c>
      <c r="G19" s="80">
        <v>200.0</v>
      </c>
      <c r="H19" s="81"/>
      <c r="I19" s="80" t="s">
        <v>117</v>
      </c>
      <c r="J19" s="93" t="s">
        <v>45</v>
      </c>
      <c r="K19" s="92" t="s">
        <v>129</v>
      </c>
      <c r="L19" s="80" t="s">
        <v>112</v>
      </c>
      <c r="M19" s="80">
        <v>203.0</v>
      </c>
      <c r="N19" s="81"/>
      <c r="O19" s="2" t="s">
        <v>124</v>
      </c>
      <c r="P19" s="68" t="s">
        <v>38</v>
      </c>
      <c r="Q19" s="82" t="s">
        <v>123</v>
      </c>
      <c r="R19" s="70" t="s">
        <v>72</v>
      </c>
      <c r="S19" s="94">
        <v>184.0</v>
      </c>
    </row>
    <row r="20">
      <c r="A20" s="95">
        <v>0.5520833333333334</v>
      </c>
      <c r="B20" s="85" t="s">
        <v>130</v>
      </c>
    </row>
    <row r="21">
      <c r="A21" s="55">
        <v>0.5659722222222222</v>
      </c>
      <c r="B21" s="56" t="s">
        <v>131</v>
      </c>
      <c r="C21" s="67" t="s">
        <v>96</v>
      </c>
      <c r="D21" s="86" t="s">
        <v>100</v>
      </c>
      <c r="E21" s="87" t="s">
        <v>132</v>
      </c>
      <c r="F21" s="70" t="s">
        <v>72</v>
      </c>
      <c r="G21" s="36">
        <v>86.0</v>
      </c>
      <c r="H21" s="62"/>
      <c r="I21" s="2" t="s">
        <v>105</v>
      </c>
      <c r="J21" s="86" t="s">
        <v>28</v>
      </c>
      <c r="K21" s="87" t="s">
        <v>78</v>
      </c>
      <c r="L21" s="70" t="s">
        <v>72</v>
      </c>
      <c r="M21" s="36">
        <v>110.0</v>
      </c>
      <c r="N21" s="62"/>
      <c r="O21" s="2" t="s">
        <v>124</v>
      </c>
      <c r="P21" s="86" t="s">
        <v>91</v>
      </c>
      <c r="Q21" s="87" t="s">
        <v>133</v>
      </c>
      <c r="R21" s="70" t="s">
        <v>79</v>
      </c>
      <c r="S21" s="73">
        <v>116.0</v>
      </c>
    </row>
    <row r="22">
      <c r="A22" s="55">
        <v>0.5763888888888888</v>
      </c>
      <c r="B22" s="56" t="s">
        <v>134</v>
      </c>
      <c r="C22" s="67" t="s">
        <v>96</v>
      </c>
      <c r="D22" s="68" t="s">
        <v>14</v>
      </c>
      <c r="E22" s="89" t="s">
        <v>135</v>
      </c>
      <c r="F22" s="70" t="s">
        <v>72</v>
      </c>
      <c r="G22" s="36">
        <v>51.0</v>
      </c>
      <c r="H22" s="62"/>
      <c r="I22" s="2" t="s">
        <v>105</v>
      </c>
      <c r="J22" s="68" t="s">
        <v>106</v>
      </c>
      <c r="K22" s="87" t="s">
        <v>132</v>
      </c>
      <c r="L22" s="70" t="s">
        <v>72</v>
      </c>
      <c r="M22" s="36">
        <v>106.0</v>
      </c>
      <c r="N22" s="62"/>
      <c r="O22" s="2" t="s">
        <v>136</v>
      </c>
      <c r="P22" s="86" t="s">
        <v>94</v>
      </c>
      <c r="Q22" s="87" t="s">
        <v>133</v>
      </c>
      <c r="R22" s="70" t="s">
        <v>72</v>
      </c>
      <c r="S22" s="73">
        <v>63.0</v>
      </c>
    </row>
    <row r="23">
      <c r="A23" s="55">
        <v>0.5868055555555556</v>
      </c>
      <c r="B23" s="56" t="s">
        <v>137</v>
      </c>
      <c r="C23" s="67" t="s">
        <v>96</v>
      </c>
      <c r="D23" s="68" t="s">
        <v>10</v>
      </c>
      <c r="E23" s="89" t="s">
        <v>138</v>
      </c>
      <c r="F23" s="70" t="s">
        <v>72</v>
      </c>
      <c r="G23" s="36">
        <v>109.0</v>
      </c>
      <c r="H23" s="62"/>
      <c r="I23" s="36" t="s">
        <v>73</v>
      </c>
      <c r="J23" s="86" t="s">
        <v>97</v>
      </c>
      <c r="K23" s="89" t="s">
        <v>138</v>
      </c>
      <c r="L23" s="70" t="s">
        <v>79</v>
      </c>
      <c r="M23" s="36">
        <v>60.0</v>
      </c>
      <c r="N23" s="62"/>
      <c r="O23" s="2" t="s">
        <v>136</v>
      </c>
      <c r="P23" s="86" t="s">
        <v>74</v>
      </c>
      <c r="Q23" s="89" t="s">
        <v>138</v>
      </c>
      <c r="R23" s="70" t="s">
        <v>72</v>
      </c>
      <c r="S23" s="73">
        <v>125.0</v>
      </c>
    </row>
    <row r="24">
      <c r="A24" s="55">
        <v>0.5972222222222222</v>
      </c>
      <c r="B24" s="56" t="s">
        <v>139</v>
      </c>
      <c r="C24" s="90" t="s">
        <v>140</v>
      </c>
      <c r="D24" s="86" t="s">
        <v>110</v>
      </c>
      <c r="E24" s="89" t="s">
        <v>135</v>
      </c>
      <c r="F24" s="70" t="s">
        <v>84</v>
      </c>
      <c r="G24" s="36">
        <v>80.0</v>
      </c>
      <c r="H24" s="62"/>
      <c r="I24" s="36" t="s">
        <v>73</v>
      </c>
      <c r="J24" s="86" t="s">
        <v>33</v>
      </c>
      <c r="K24" s="72" t="s">
        <v>141</v>
      </c>
      <c r="L24" s="70" t="s">
        <v>112</v>
      </c>
      <c r="M24" s="36">
        <v>64.0</v>
      </c>
      <c r="N24" s="62"/>
      <c r="S24" s="52"/>
    </row>
    <row r="25">
      <c r="A25" s="55">
        <v>0.6076388888888888</v>
      </c>
      <c r="B25" s="56" t="s">
        <v>142</v>
      </c>
      <c r="C25" s="90" t="s">
        <v>105</v>
      </c>
      <c r="D25" s="68" t="s">
        <v>38</v>
      </c>
      <c r="E25" s="72" t="s">
        <v>141</v>
      </c>
      <c r="F25" s="70" t="s">
        <v>72</v>
      </c>
      <c r="G25" s="36">
        <v>114.0</v>
      </c>
      <c r="H25" s="62"/>
      <c r="I25" s="36" t="s">
        <v>117</v>
      </c>
      <c r="J25" s="86" t="s">
        <v>70</v>
      </c>
      <c r="K25" s="96" t="s">
        <v>143</v>
      </c>
      <c r="L25" s="70" t="s">
        <v>79</v>
      </c>
      <c r="M25" s="36">
        <v>103.0</v>
      </c>
      <c r="N25" s="62"/>
      <c r="S25" s="52"/>
    </row>
    <row r="26">
      <c r="A26" s="55">
        <v>0.6180555555555556</v>
      </c>
      <c r="B26" s="56" t="s">
        <v>144</v>
      </c>
      <c r="C26" s="90" t="s">
        <v>105</v>
      </c>
      <c r="D26" s="86" t="s">
        <v>29</v>
      </c>
      <c r="E26" s="72" t="s">
        <v>141</v>
      </c>
      <c r="F26" s="70" t="s">
        <v>84</v>
      </c>
      <c r="G26" s="36">
        <v>40.0</v>
      </c>
      <c r="H26" s="62"/>
      <c r="I26" s="36" t="s">
        <v>117</v>
      </c>
      <c r="J26" s="91" t="s">
        <v>121</v>
      </c>
      <c r="K26" s="72" t="s">
        <v>141</v>
      </c>
      <c r="L26" s="70" t="s">
        <v>84</v>
      </c>
      <c r="M26" s="36">
        <v>0.0</v>
      </c>
      <c r="N26" s="62"/>
      <c r="S26" s="52"/>
    </row>
    <row r="27">
      <c r="A27" s="55">
        <v>0.6284722222222222</v>
      </c>
      <c r="B27" s="56" t="s">
        <v>145</v>
      </c>
      <c r="C27" s="90" t="s">
        <v>105</v>
      </c>
      <c r="D27" s="86" t="s">
        <v>125</v>
      </c>
      <c r="E27" s="72" t="s">
        <v>141</v>
      </c>
      <c r="F27" s="70" t="s">
        <v>84</v>
      </c>
      <c r="G27" s="36">
        <v>105.0</v>
      </c>
      <c r="H27" s="62"/>
      <c r="I27" s="36" t="s">
        <v>117</v>
      </c>
      <c r="J27" s="86" t="s">
        <v>120</v>
      </c>
      <c r="K27" s="72" t="s">
        <v>141</v>
      </c>
      <c r="L27" s="70" t="s">
        <v>84</v>
      </c>
      <c r="M27" s="36">
        <v>73.0</v>
      </c>
      <c r="N27" s="62"/>
      <c r="O27" s="36" t="s">
        <v>70</v>
      </c>
      <c r="P27" s="71" t="s">
        <v>56</v>
      </c>
      <c r="Q27" s="72" t="s">
        <v>141</v>
      </c>
      <c r="R27" s="70" t="s">
        <v>84</v>
      </c>
      <c r="S27" s="73">
        <v>96.0</v>
      </c>
    </row>
    <row r="28">
      <c r="A28" s="55">
        <v>0.6388888888888888</v>
      </c>
      <c r="B28" s="56" t="s">
        <v>146</v>
      </c>
      <c r="C28" s="90" t="s">
        <v>147</v>
      </c>
      <c r="D28" s="86" t="s">
        <v>45</v>
      </c>
      <c r="E28" s="96" t="s">
        <v>148</v>
      </c>
      <c r="F28" s="36" t="s">
        <v>112</v>
      </c>
      <c r="G28" s="36">
        <v>63.0</v>
      </c>
      <c r="H28" s="62"/>
      <c r="I28" s="36" t="s">
        <v>117</v>
      </c>
      <c r="J28" s="71" t="s">
        <v>82</v>
      </c>
      <c r="K28" s="68" t="s">
        <v>149</v>
      </c>
      <c r="L28" s="70" t="s">
        <v>84</v>
      </c>
      <c r="M28" s="36">
        <v>46.0</v>
      </c>
      <c r="N28" s="97"/>
      <c r="O28" s="67" t="s">
        <v>70</v>
      </c>
      <c r="P28" s="91" t="s">
        <v>150</v>
      </c>
      <c r="Q28" s="96" t="s">
        <v>148</v>
      </c>
      <c r="R28" s="70" t="s">
        <v>84</v>
      </c>
      <c r="S28" s="73">
        <v>70.0</v>
      </c>
    </row>
    <row r="29">
      <c r="A29" s="55">
        <v>0.6493055555555556</v>
      </c>
      <c r="B29" s="75" t="s">
        <v>151</v>
      </c>
      <c r="C29" s="98" t="s">
        <v>147</v>
      </c>
      <c r="D29" s="99" t="s">
        <v>152</v>
      </c>
      <c r="E29" s="100" t="s">
        <v>153</v>
      </c>
      <c r="F29" s="79" t="s">
        <v>84</v>
      </c>
      <c r="G29" s="80">
        <v>62.0</v>
      </c>
      <c r="H29" s="81"/>
      <c r="I29" s="80" t="s">
        <v>117</v>
      </c>
      <c r="J29" s="77" t="s">
        <v>154</v>
      </c>
      <c r="K29" s="100" t="s">
        <v>153</v>
      </c>
      <c r="L29" s="79" t="s">
        <v>84</v>
      </c>
      <c r="M29" s="80">
        <v>75.0</v>
      </c>
      <c r="N29" s="81"/>
      <c r="O29" s="101"/>
      <c r="P29" s="101"/>
      <c r="Q29" s="101"/>
      <c r="R29" s="101"/>
      <c r="S29" s="102"/>
    </row>
    <row r="30">
      <c r="A30" s="84">
        <v>0.5520833333333334</v>
      </c>
      <c r="B30" s="85" t="s">
        <v>155</v>
      </c>
    </row>
    <row r="31">
      <c r="A31" s="103" t="s">
        <v>156</v>
      </c>
    </row>
  </sheetData>
  <mergeCells count="8">
    <mergeCell ref="C4:F4"/>
    <mergeCell ref="I4:L4"/>
    <mergeCell ref="O4:S4"/>
    <mergeCell ref="A1:C3"/>
    <mergeCell ref="B9:S9"/>
    <mergeCell ref="B20:S20"/>
    <mergeCell ref="B30:S30"/>
    <mergeCell ref="A31:S3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7.86"/>
    <col customWidth="1" min="3" max="3" width="23.43"/>
    <col customWidth="1" min="4" max="4" width="16.43"/>
    <col customWidth="1" min="5" max="5" width="16.86"/>
    <col customWidth="1" min="6" max="6" width="26.0"/>
    <col customWidth="1" min="7" max="8" width="18.57"/>
    <col customWidth="1" min="9" max="9" width="17.57"/>
    <col customWidth="1" min="10" max="10" width="11.43"/>
    <col customWidth="1" min="11" max="11" width="12.43"/>
    <col customWidth="1" min="12" max="12" width="10.86"/>
    <col customWidth="1" min="13" max="13" width="14.57"/>
    <col customWidth="1" min="14" max="14" width="8.86"/>
    <col customWidth="1" min="15" max="15" width="13.0"/>
    <col customWidth="1" min="16" max="16" width="11.71"/>
  </cols>
  <sheetData>
    <row r="1" ht="14.25" customHeight="1">
      <c r="A1" s="104"/>
      <c r="B1" s="1">
        <v>2019.0</v>
      </c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06"/>
      <c r="P1" s="106"/>
    </row>
    <row r="2" ht="18.75" customHeight="1">
      <c r="A2" s="104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6"/>
      <c r="P2" s="106"/>
    </row>
    <row r="3" ht="16.5" customHeight="1">
      <c r="A3" s="104"/>
      <c r="E3" s="105"/>
      <c r="F3" s="105"/>
      <c r="G3" s="105"/>
      <c r="H3" s="105"/>
      <c r="I3" s="105"/>
      <c r="J3" s="105"/>
      <c r="K3" s="105"/>
      <c r="L3" s="105"/>
      <c r="M3" s="105"/>
      <c r="N3" s="106"/>
      <c r="O3" s="106"/>
      <c r="P3" s="106"/>
    </row>
    <row r="4" ht="43.5" customHeight="1">
      <c r="A4" s="104"/>
      <c r="B4" s="104"/>
      <c r="C4" s="107"/>
      <c r="D4" s="105" t="s">
        <v>157</v>
      </c>
      <c r="N4" s="106"/>
      <c r="O4" s="106"/>
      <c r="P4" s="106"/>
    </row>
    <row r="5" ht="11.25" customHeight="1">
      <c r="A5" s="104"/>
      <c r="B5" s="104"/>
      <c r="C5" s="107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6"/>
      <c r="O5" s="106"/>
      <c r="P5" s="106"/>
    </row>
    <row r="6" ht="39.75" customHeight="1">
      <c r="A6" s="104"/>
      <c r="B6" s="109" t="s">
        <v>158</v>
      </c>
      <c r="C6" s="109" t="s">
        <v>159</v>
      </c>
      <c r="D6" s="109" t="s">
        <v>160</v>
      </c>
      <c r="E6" s="110" t="s">
        <v>161</v>
      </c>
      <c r="F6" s="109" t="s">
        <v>162</v>
      </c>
      <c r="G6" s="109" t="s">
        <v>163</v>
      </c>
      <c r="H6" s="109" t="s">
        <v>164</v>
      </c>
      <c r="I6" s="109" t="s">
        <v>165</v>
      </c>
      <c r="J6" s="111" t="s">
        <v>166</v>
      </c>
      <c r="K6" s="111" t="s">
        <v>3</v>
      </c>
      <c r="L6" s="111" t="s">
        <v>167</v>
      </c>
      <c r="M6" s="111" t="s">
        <v>168</v>
      </c>
      <c r="N6" s="111" t="s">
        <v>169</v>
      </c>
      <c r="O6" s="111" t="s">
        <v>170</v>
      </c>
      <c r="P6" s="112" t="s">
        <v>171</v>
      </c>
    </row>
    <row r="7" ht="13.5" customHeight="1">
      <c r="A7" s="104"/>
      <c r="B7" s="113">
        <v>1.0</v>
      </c>
      <c r="C7" s="114"/>
      <c r="D7" s="115"/>
      <c r="E7" s="116"/>
      <c r="F7" s="117"/>
      <c r="G7" s="114"/>
      <c r="H7" s="114"/>
      <c r="I7" s="114"/>
      <c r="J7" s="113"/>
      <c r="K7" s="113"/>
      <c r="L7" s="113"/>
      <c r="M7" s="113"/>
      <c r="N7" s="113"/>
      <c r="O7" s="113"/>
      <c r="P7" s="113"/>
    </row>
    <row r="8" ht="12.75" customHeight="1">
      <c r="A8" s="104"/>
      <c r="B8" s="113"/>
      <c r="C8" s="118" t="s">
        <v>172</v>
      </c>
      <c r="D8" s="119" t="s">
        <v>173</v>
      </c>
      <c r="E8" s="120" t="s">
        <v>174</v>
      </c>
      <c r="F8" s="121" t="s">
        <v>175</v>
      </c>
      <c r="G8" s="118" t="s">
        <v>176</v>
      </c>
      <c r="H8" s="122"/>
      <c r="I8" s="118" t="s">
        <v>45</v>
      </c>
      <c r="J8" s="120">
        <v>101.5</v>
      </c>
      <c r="K8" s="123" t="str">
        <f t="shared" ref="K8:K10" si="1">IFS(J8&lt;52.1, 52, J8&lt;57.1, 57, J8&lt;61.1, 61, J8&lt;66.1, 66, J8&lt;70.1, 70, J8&lt;74.1, 74, J8&lt;80.1, 80, J8&gt;80.1, "80+")</f>
        <v>80+</v>
      </c>
      <c r="L8" s="120">
        <v>8.0</v>
      </c>
      <c r="M8" s="120" t="s">
        <v>177</v>
      </c>
      <c r="N8" s="120" t="s">
        <v>178</v>
      </c>
      <c r="O8" s="123"/>
      <c r="P8" s="120">
        <v>167.0</v>
      </c>
    </row>
    <row r="9" ht="14.25" customHeight="1">
      <c r="A9" s="104"/>
      <c r="B9" s="113"/>
      <c r="C9" s="118" t="s">
        <v>179</v>
      </c>
      <c r="D9" s="119" t="s">
        <v>173</v>
      </c>
      <c r="E9" s="120" t="s">
        <v>180</v>
      </c>
      <c r="F9" s="121" t="s">
        <v>181</v>
      </c>
      <c r="G9" s="118" t="s">
        <v>182</v>
      </c>
      <c r="H9" s="114"/>
      <c r="I9" s="118" t="s">
        <v>38</v>
      </c>
      <c r="J9" s="120">
        <v>75.6</v>
      </c>
      <c r="K9" s="123">
        <f t="shared" si="1"/>
        <v>80</v>
      </c>
      <c r="L9" s="120">
        <v>8.0</v>
      </c>
      <c r="M9" s="120" t="s">
        <v>183</v>
      </c>
      <c r="N9" s="120" t="s">
        <v>184</v>
      </c>
      <c r="O9" s="113"/>
      <c r="P9" s="120">
        <v>67.0</v>
      </c>
    </row>
    <row r="10" ht="21.75" customHeight="1">
      <c r="A10" s="104"/>
      <c r="B10" s="113"/>
      <c r="C10" s="118" t="s">
        <v>179</v>
      </c>
      <c r="D10" s="119" t="s">
        <v>173</v>
      </c>
      <c r="E10" s="120" t="s">
        <v>180</v>
      </c>
      <c r="F10" s="121" t="s">
        <v>181</v>
      </c>
      <c r="G10" s="118" t="s">
        <v>182</v>
      </c>
      <c r="H10" s="114"/>
      <c r="I10" s="118" t="s">
        <v>38</v>
      </c>
      <c r="J10" s="120">
        <v>75.6</v>
      </c>
      <c r="K10" s="124">
        <f t="shared" si="1"/>
        <v>80</v>
      </c>
      <c r="L10" s="120">
        <v>8.0</v>
      </c>
      <c r="M10" s="125" t="s">
        <v>177</v>
      </c>
      <c r="N10" s="125" t="s">
        <v>184</v>
      </c>
      <c r="O10" s="113"/>
      <c r="P10" s="120">
        <v>99.0</v>
      </c>
    </row>
    <row r="11" ht="24.0" customHeight="1">
      <c r="A11" s="104"/>
      <c r="B11" s="113"/>
      <c r="C11" s="118" t="s">
        <v>185</v>
      </c>
      <c r="D11" s="119" t="s">
        <v>186</v>
      </c>
      <c r="E11" s="126" t="s">
        <v>187</v>
      </c>
      <c r="F11" s="121" t="s">
        <v>188</v>
      </c>
      <c r="G11" s="118" t="s">
        <v>182</v>
      </c>
      <c r="H11" s="114"/>
      <c r="I11" s="118" t="s">
        <v>189</v>
      </c>
      <c r="J11" s="127">
        <v>100.8</v>
      </c>
      <c r="K11" s="123">
        <f t="shared" ref="K11:K14" si="2">IFS(J11&lt;61.1, 61, J11&lt;66.1, 66, J11&lt;70.1, 70, J11&lt;74.1, 74, J11&lt;80.1, 80, J11&lt;84.1, 84, J11&lt;89.1, 89, J11&lt;93.1, 93, J11&lt;102.1, 102, J11&gt;102.1, "102+")</f>
        <v>102</v>
      </c>
      <c r="L11" s="128">
        <v>24.0</v>
      </c>
      <c r="M11" s="120" t="s">
        <v>183</v>
      </c>
      <c r="N11" s="120" t="s">
        <v>178</v>
      </c>
      <c r="O11" s="113"/>
      <c r="P11" s="120">
        <v>110.0</v>
      </c>
    </row>
    <row r="12" ht="12.75" customHeight="1">
      <c r="A12" s="104"/>
      <c r="B12" s="113"/>
      <c r="C12" s="118" t="s">
        <v>185</v>
      </c>
      <c r="D12" s="119" t="s">
        <v>186</v>
      </c>
      <c r="E12" s="126" t="s">
        <v>187</v>
      </c>
      <c r="F12" s="121" t="s">
        <v>188</v>
      </c>
      <c r="G12" s="118" t="s">
        <v>182</v>
      </c>
      <c r="H12" s="114"/>
      <c r="I12" s="118" t="s">
        <v>189</v>
      </c>
      <c r="J12" s="127">
        <v>100.8</v>
      </c>
      <c r="K12" s="123">
        <f t="shared" si="2"/>
        <v>102</v>
      </c>
      <c r="L12" s="128">
        <v>24.0</v>
      </c>
      <c r="M12" s="120" t="s">
        <v>177</v>
      </c>
      <c r="N12" s="120" t="s">
        <v>178</v>
      </c>
      <c r="O12" s="113"/>
      <c r="P12" s="120">
        <v>143.0</v>
      </c>
    </row>
    <row r="13" ht="12.75" customHeight="1">
      <c r="A13" s="104"/>
      <c r="B13" s="113"/>
      <c r="C13" s="118" t="s">
        <v>42</v>
      </c>
      <c r="D13" s="119" t="s">
        <v>186</v>
      </c>
      <c r="E13" s="126" t="s">
        <v>190</v>
      </c>
      <c r="F13" s="121" t="s">
        <v>191</v>
      </c>
      <c r="G13" s="118" t="s">
        <v>192</v>
      </c>
      <c r="H13" s="114"/>
      <c r="I13" s="118" t="s">
        <v>193</v>
      </c>
      <c r="J13" s="127">
        <v>115.4</v>
      </c>
      <c r="K13" s="123" t="str">
        <f t="shared" si="2"/>
        <v>102+</v>
      </c>
      <c r="L13" s="128">
        <v>24.0</v>
      </c>
      <c r="M13" s="120" t="s">
        <v>183</v>
      </c>
      <c r="N13" s="120" t="s">
        <v>178</v>
      </c>
      <c r="O13" s="113"/>
      <c r="P13" s="120">
        <v>84.0</v>
      </c>
    </row>
    <row r="14" ht="12.75" customHeight="1">
      <c r="A14" s="104"/>
      <c r="B14" s="113"/>
      <c r="C14" s="118" t="s">
        <v>42</v>
      </c>
      <c r="D14" s="119" t="s">
        <v>186</v>
      </c>
      <c r="E14" s="126" t="s">
        <v>190</v>
      </c>
      <c r="F14" s="121" t="s">
        <v>191</v>
      </c>
      <c r="G14" s="118" t="s">
        <v>192</v>
      </c>
      <c r="H14" s="114"/>
      <c r="I14" s="118" t="s">
        <v>193</v>
      </c>
      <c r="J14" s="127">
        <v>115.4</v>
      </c>
      <c r="K14" s="123" t="str">
        <f t="shared" si="2"/>
        <v>102+</v>
      </c>
      <c r="L14" s="128">
        <v>24.0</v>
      </c>
      <c r="M14" s="120" t="s">
        <v>177</v>
      </c>
      <c r="N14" s="120" t="s">
        <v>178</v>
      </c>
      <c r="O14" s="113"/>
      <c r="P14" s="120">
        <v>202.0</v>
      </c>
    </row>
    <row r="15" ht="12.75" customHeight="1">
      <c r="A15" s="104"/>
      <c r="B15" s="113"/>
      <c r="C15" s="118" t="s">
        <v>10</v>
      </c>
      <c r="D15" s="119" t="s">
        <v>173</v>
      </c>
      <c r="E15" s="126" t="s">
        <v>194</v>
      </c>
      <c r="F15" s="121" t="s">
        <v>181</v>
      </c>
      <c r="G15" s="118" t="s">
        <v>182</v>
      </c>
      <c r="H15" s="114"/>
      <c r="I15" s="118" t="s">
        <v>38</v>
      </c>
      <c r="J15" s="120">
        <v>76.5</v>
      </c>
      <c r="K15" s="129">
        <f t="shared" ref="K15:K18" si="3">IFS(J15&lt;52.1, 52, J15&lt;57.1, 57, J15&lt;61.1, 61, J15&lt;66.1, 66, J15&lt;70.1, 70, J15&lt;74.1, 74, J15&lt;80.1, 80, J15&gt;80.1, "80+")</f>
        <v>80</v>
      </c>
      <c r="L15" s="120">
        <v>16.0</v>
      </c>
      <c r="M15" s="120" t="s">
        <v>183</v>
      </c>
      <c r="N15" s="120" t="s">
        <v>184</v>
      </c>
      <c r="O15" s="113"/>
      <c r="P15" s="120">
        <v>31.0</v>
      </c>
    </row>
    <row r="16" ht="12.75" customHeight="1">
      <c r="A16" s="104"/>
      <c r="B16" s="113"/>
      <c r="C16" s="118" t="s">
        <v>10</v>
      </c>
      <c r="D16" s="119" t="s">
        <v>173</v>
      </c>
      <c r="E16" s="126" t="s">
        <v>194</v>
      </c>
      <c r="F16" s="121" t="s">
        <v>181</v>
      </c>
      <c r="G16" s="118" t="s">
        <v>182</v>
      </c>
      <c r="H16" s="114"/>
      <c r="I16" s="118" t="s">
        <v>38</v>
      </c>
      <c r="J16" s="120">
        <v>76.5</v>
      </c>
      <c r="K16" s="123">
        <f t="shared" si="3"/>
        <v>80</v>
      </c>
      <c r="L16" s="120">
        <v>16.0</v>
      </c>
      <c r="M16" s="120" t="s">
        <v>177</v>
      </c>
      <c r="N16" s="120" t="s">
        <v>184</v>
      </c>
      <c r="O16" s="113"/>
      <c r="P16" s="120">
        <v>90.0</v>
      </c>
    </row>
    <row r="17" ht="12.75" customHeight="1">
      <c r="A17" s="104"/>
      <c r="B17" s="113"/>
      <c r="C17" s="118" t="s">
        <v>35</v>
      </c>
      <c r="D17" s="119" t="s">
        <v>173</v>
      </c>
      <c r="E17" s="120" t="s">
        <v>195</v>
      </c>
      <c r="F17" s="121" t="s">
        <v>196</v>
      </c>
      <c r="G17" s="118" t="s">
        <v>182</v>
      </c>
      <c r="H17" s="114"/>
      <c r="I17" s="118" t="s">
        <v>196</v>
      </c>
      <c r="J17" s="120">
        <v>69.7</v>
      </c>
      <c r="K17" s="123">
        <f t="shared" si="3"/>
        <v>70</v>
      </c>
      <c r="L17" s="120">
        <v>12.0</v>
      </c>
      <c r="M17" s="120" t="s">
        <v>183</v>
      </c>
      <c r="N17" s="120" t="s">
        <v>178</v>
      </c>
      <c r="O17" s="113"/>
      <c r="P17" s="120">
        <v>67.0</v>
      </c>
    </row>
    <row r="18" ht="12.75" customHeight="1">
      <c r="A18" s="104"/>
      <c r="B18" s="113"/>
      <c r="C18" s="118" t="s">
        <v>35</v>
      </c>
      <c r="D18" s="119" t="s">
        <v>173</v>
      </c>
      <c r="E18" s="120" t="s">
        <v>195</v>
      </c>
      <c r="F18" s="121" t="s">
        <v>196</v>
      </c>
      <c r="G18" s="118" t="s">
        <v>182</v>
      </c>
      <c r="H18" s="114"/>
      <c r="I18" s="118" t="s">
        <v>196</v>
      </c>
      <c r="J18" s="120">
        <v>69.7</v>
      </c>
      <c r="K18" s="123">
        <f t="shared" si="3"/>
        <v>70</v>
      </c>
      <c r="L18" s="120">
        <v>12.0</v>
      </c>
      <c r="M18" s="120" t="s">
        <v>177</v>
      </c>
      <c r="N18" s="120" t="s">
        <v>178</v>
      </c>
      <c r="O18" s="113"/>
      <c r="P18" s="120">
        <v>173.0</v>
      </c>
    </row>
    <row r="19" ht="12.75" customHeight="1">
      <c r="A19" s="104"/>
      <c r="B19" s="113"/>
      <c r="C19" s="118" t="s">
        <v>29</v>
      </c>
      <c r="D19" s="119" t="s">
        <v>186</v>
      </c>
      <c r="E19" s="130" t="s">
        <v>197</v>
      </c>
      <c r="F19" s="121" t="s">
        <v>175</v>
      </c>
      <c r="G19" s="118" t="s">
        <v>176</v>
      </c>
      <c r="H19" s="122"/>
      <c r="I19" s="118" t="s">
        <v>45</v>
      </c>
      <c r="J19" s="120">
        <v>111.1</v>
      </c>
      <c r="K19" s="123" t="str">
        <f t="shared" ref="K19:K21" si="4">IFS(J19&lt;61.1, 61, J19&lt;66.1, 66, J19&lt;70.1, 70, J19&lt;74.1, 74, J19&lt;80.1, 80, J19&lt;84.1, 84, J19&lt;89.1, 89, J19&lt;93.1, 93, J19&lt;102.1, 102, J19&gt;102.1, "102+")</f>
        <v>102+</v>
      </c>
      <c r="L19" s="120">
        <v>16.0</v>
      </c>
      <c r="M19" s="120" t="s">
        <v>183</v>
      </c>
      <c r="N19" s="120" t="s">
        <v>178</v>
      </c>
      <c r="O19" s="113"/>
      <c r="P19" s="120">
        <v>65.0</v>
      </c>
    </row>
    <row r="20" ht="12.75" customHeight="1">
      <c r="A20" s="104"/>
      <c r="B20" s="113"/>
      <c r="C20" s="118" t="s">
        <v>29</v>
      </c>
      <c r="D20" s="119" t="s">
        <v>186</v>
      </c>
      <c r="E20" s="130" t="s">
        <v>197</v>
      </c>
      <c r="F20" s="121" t="s">
        <v>175</v>
      </c>
      <c r="G20" s="118" t="s">
        <v>176</v>
      </c>
      <c r="H20" s="122"/>
      <c r="I20" s="118" t="s">
        <v>45</v>
      </c>
      <c r="J20" s="120">
        <v>111.1</v>
      </c>
      <c r="K20" s="123" t="str">
        <f t="shared" si="4"/>
        <v>102+</v>
      </c>
      <c r="L20" s="120">
        <v>16.0</v>
      </c>
      <c r="M20" s="120" t="s">
        <v>177</v>
      </c>
      <c r="N20" s="120" t="s">
        <v>178</v>
      </c>
      <c r="O20" s="113"/>
      <c r="P20" s="120">
        <v>205.0</v>
      </c>
    </row>
    <row r="21" ht="12.75" customHeight="1">
      <c r="A21" s="104"/>
      <c r="B21" s="113"/>
      <c r="C21" s="118" t="s">
        <v>29</v>
      </c>
      <c r="D21" s="119" t="s">
        <v>186</v>
      </c>
      <c r="E21" s="130" t="s">
        <v>197</v>
      </c>
      <c r="F21" s="121" t="s">
        <v>175</v>
      </c>
      <c r="G21" s="118" t="s">
        <v>176</v>
      </c>
      <c r="H21" s="122"/>
      <c r="I21" s="118" t="s">
        <v>45</v>
      </c>
      <c r="J21" s="120">
        <v>111.1</v>
      </c>
      <c r="K21" s="123" t="str">
        <f t="shared" si="4"/>
        <v>102+</v>
      </c>
      <c r="L21" s="120">
        <v>16.0</v>
      </c>
      <c r="M21" s="120" t="s">
        <v>198</v>
      </c>
      <c r="N21" s="120" t="s">
        <v>178</v>
      </c>
      <c r="O21" s="113"/>
      <c r="P21" s="131">
        <v>65.0</v>
      </c>
    </row>
    <row r="22" ht="12.75" customHeight="1">
      <c r="A22" s="104"/>
      <c r="B22" s="113"/>
      <c r="C22" s="118" t="s">
        <v>54</v>
      </c>
      <c r="D22" s="119" t="s">
        <v>173</v>
      </c>
      <c r="E22" s="120" t="s">
        <v>199</v>
      </c>
      <c r="F22" s="121" t="s">
        <v>181</v>
      </c>
      <c r="G22" s="118" t="s">
        <v>182</v>
      </c>
      <c r="H22" s="114"/>
      <c r="I22" s="118" t="s">
        <v>38</v>
      </c>
      <c r="J22" s="120">
        <v>53.2</v>
      </c>
      <c r="K22" s="123">
        <f t="shared" ref="K22:K27" si="5">IFS(J22&lt;52.1, 52, J22&lt;57.1, 57, J22&lt;61.1, 61, J22&lt;66.1, 66, J22&lt;70.1, 70, J22&lt;74.1, 74, J22&lt;80.1, 80, J22&gt;80.1, "80+")</f>
        <v>57</v>
      </c>
      <c r="L22" s="120">
        <v>12.0</v>
      </c>
      <c r="M22" s="120" t="s">
        <v>183</v>
      </c>
      <c r="N22" s="120" t="s">
        <v>178</v>
      </c>
      <c r="O22" s="132"/>
      <c r="P22" s="133">
        <v>138.0</v>
      </c>
    </row>
    <row r="23" ht="12.75" customHeight="1">
      <c r="A23" s="104"/>
      <c r="B23" s="113"/>
      <c r="C23" s="118" t="s">
        <v>54</v>
      </c>
      <c r="D23" s="119" t="s">
        <v>173</v>
      </c>
      <c r="E23" s="120" t="s">
        <v>199</v>
      </c>
      <c r="F23" s="121" t="s">
        <v>181</v>
      </c>
      <c r="G23" s="118" t="s">
        <v>182</v>
      </c>
      <c r="H23" s="114"/>
      <c r="I23" s="118" t="s">
        <v>38</v>
      </c>
      <c r="J23" s="120">
        <v>53.2</v>
      </c>
      <c r="K23" s="123">
        <f t="shared" si="5"/>
        <v>57</v>
      </c>
      <c r="L23" s="120">
        <v>12.0</v>
      </c>
      <c r="M23" s="120" t="s">
        <v>177</v>
      </c>
      <c r="N23" s="120" t="s">
        <v>178</v>
      </c>
      <c r="O23" s="132"/>
      <c r="P23" s="133">
        <v>210.0</v>
      </c>
    </row>
    <row r="24" ht="12.75" customHeight="1">
      <c r="A24" s="104"/>
      <c r="B24" s="113"/>
      <c r="C24" s="118" t="s">
        <v>54</v>
      </c>
      <c r="D24" s="119" t="s">
        <v>173</v>
      </c>
      <c r="E24" s="120" t="s">
        <v>199</v>
      </c>
      <c r="F24" s="121" t="s">
        <v>181</v>
      </c>
      <c r="G24" s="118" t="s">
        <v>182</v>
      </c>
      <c r="H24" s="114"/>
      <c r="I24" s="118" t="s">
        <v>38</v>
      </c>
      <c r="J24" s="120">
        <v>53.2</v>
      </c>
      <c r="K24" s="123">
        <f t="shared" si="5"/>
        <v>57</v>
      </c>
      <c r="L24" s="120">
        <v>12.0</v>
      </c>
      <c r="M24" s="120" t="s">
        <v>198</v>
      </c>
      <c r="N24" s="120" t="s">
        <v>178</v>
      </c>
      <c r="O24" s="132"/>
      <c r="P24" s="133">
        <v>110.0</v>
      </c>
    </row>
    <row r="25" ht="12.75" customHeight="1">
      <c r="A25" s="104"/>
      <c r="B25" s="113"/>
      <c r="C25" s="118" t="s">
        <v>200</v>
      </c>
      <c r="D25" s="119" t="s">
        <v>173</v>
      </c>
      <c r="E25" s="134">
        <v>42015.0</v>
      </c>
      <c r="F25" s="121" t="s">
        <v>175</v>
      </c>
      <c r="G25" s="118" t="s">
        <v>176</v>
      </c>
      <c r="H25" s="114"/>
      <c r="I25" s="118" t="s">
        <v>45</v>
      </c>
      <c r="J25" s="120">
        <v>90.6</v>
      </c>
      <c r="K25" s="123" t="str">
        <f t="shared" si="5"/>
        <v>80+</v>
      </c>
      <c r="L25" s="120">
        <v>12.0</v>
      </c>
      <c r="M25" s="120" t="s">
        <v>183</v>
      </c>
      <c r="N25" s="120" t="s">
        <v>178</v>
      </c>
      <c r="O25" s="132"/>
      <c r="P25" s="133">
        <v>139.0</v>
      </c>
    </row>
    <row r="26" ht="12.75" customHeight="1">
      <c r="A26" s="104"/>
      <c r="B26" s="113"/>
      <c r="C26" s="118" t="s">
        <v>200</v>
      </c>
      <c r="D26" s="119" t="s">
        <v>173</v>
      </c>
      <c r="E26" s="134">
        <v>42015.0</v>
      </c>
      <c r="F26" s="121" t="s">
        <v>175</v>
      </c>
      <c r="G26" s="118" t="s">
        <v>176</v>
      </c>
      <c r="H26" s="114"/>
      <c r="I26" s="118" t="s">
        <v>45</v>
      </c>
      <c r="J26" s="120">
        <v>90.6</v>
      </c>
      <c r="K26" s="123" t="str">
        <f t="shared" si="5"/>
        <v>80+</v>
      </c>
      <c r="L26" s="120">
        <v>12.0</v>
      </c>
      <c r="M26" s="120" t="s">
        <v>177</v>
      </c>
      <c r="N26" s="120" t="s">
        <v>178</v>
      </c>
      <c r="O26" s="132"/>
      <c r="P26" s="133">
        <v>251.0</v>
      </c>
    </row>
    <row r="27" ht="12.75" customHeight="1">
      <c r="A27" s="104"/>
      <c r="B27" s="113"/>
      <c r="C27" s="118" t="s">
        <v>200</v>
      </c>
      <c r="D27" s="119" t="s">
        <v>173</v>
      </c>
      <c r="E27" s="134">
        <v>42015.0</v>
      </c>
      <c r="F27" s="121" t="s">
        <v>175</v>
      </c>
      <c r="G27" s="118" t="s">
        <v>176</v>
      </c>
      <c r="H27" s="114"/>
      <c r="I27" s="118" t="s">
        <v>45</v>
      </c>
      <c r="J27" s="120">
        <v>90.6</v>
      </c>
      <c r="K27" s="123" t="str">
        <f t="shared" si="5"/>
        <v>80+</v>
      </c>
      <c r="L27" s="120">
        <v>12.0</v>
      </c>
      <c r="M27" s="120" t="s">
        <v>198</v>
      </c>
      <c r="N27" s="120" t="s">
        <v>178</v>
      </c>
      <c r="O27" s="132"/>
      <c r="P27" s="133">
        <v>99.0</v>
      </c>
    </row>
    <row r="28" ht="12.75" customHeight="1">
      <c r="A28" s="104"/>
      <c r="B28" s="113"/>
      <c r="C28" s="135" t="s">
        <v>87</v>
      </c>
      <c r="D28" s="136" t="s">
        <v>186</v>
      </c>
      <c r="E28" s="126" t="s">
        <v>201</v>
      </c>
      <c r="F28" s="121" t="s">
        <v>181</v>
      </c>
      <c r="G28" s="118" t="s">
        <v>182</v>
      </c>
      <c r="H28" s="114"/>
      <c r="I28" s="118" t="s">
        <v>38</v>
      </c>
      <c r="J28" s="120">
        <v>86.5</v>
      </c>
      <c r="K28" s="123">
        <f t="shared" ref="K28:K30" si="6">IFS(J28&lt;61.1, 61, J28&lt;66.1, 66, J28&lt;70.1, 70, J28&lt;74.1, 74, J28&lt;80.1, 80, J28&lt;84.1, 84, J28&lt;89.1, 89, J28&lt;93.1, 93, J28&lt;102.1, 102, J28&gt;102.1, "102+")</f>
        <v>89</v>
      </c>
      <c r="L28" s="120">
        <v>16.0</v>
      </c>
      <c r="M28" s="120" t="s">
        <v>183</v>
      </c>
      <c r="N28" s="120" t="s">
        <v>178</v>
      </c>
      <c r="O28" s="132"/>
      <c r="P28" s="133">
        <v>141.0</v>
      </c>
    </row>
    <row r="29" ht="12.75" customHeight="1">
      <c r="A29" s="104"/>
      <c r="B29" s="113"/>
      <c r="C29" s="135" t="s">
        <v>87</v>
      </c>
      <c r="D29" s="136" t="s">
        <v>186</v>
      </c>
      <c r="E29" s="126" t="s">
        <v>201</v>
      </c>
      <c r="F29" s="121" t="s">
        <v>181</v>
      </c>
      <c r="G29" s="118" t="s">
        <v>182</v>
      </c>
      <c r="H29" s="114"/>
      <c r="I29" s="118" t="s">
        <v>38</v>
      </c>
      <c r="J29" s="120">
        <v>86.5</v>
      </c>
      <c r="K29" s="123">
        <f t="shared" si="6"/>
        <v>89</v>
      </c>
      <c r="L29" s="120">
        <v>16.0</v>
      </c>
      <c r="M29" s="120" t="s">
        <v>177</v>
      </c>
      <c r="N29" s="120" t="s">
        <v>178</v>
      </c>
      <c r="O29" s="132"/>
      <c r="P29" s="133">
        <v>218.0</v>
      </c>
    </row>
    <row r="30" ht="12.75" customHeight="1">
      <c r="A30" s="104"/>
      <c r="B30" s="113"/>
      <c r="C30" s="137" t="s">
        <v>87</v>
      </c>
      <c r="D30" s="138" t="s">
        <v>186</v>
      </c>
      <c r="E30" s="126" t="s">
        <v>201</v>
      </c>
      <c r="F30" s="121" t="s">
        <v>181</v>
      </c>
      <c r="G30" s="118" t="s">
        <v>182</v>
      </c>
      <c r="H30" s="114"/>
      <c r="I30" s="118" t="s">
        <v>38</v>
      </c>
      <c r="J30" s="131">
        <v>86.5</v>
      </c>
      <c r="K30" s="123">
        <f t="shared" si="6"/>
        <v>89</v>
      </c>
      <c r="L30" s="131">
        <v>16.0</v>
      </c>
      <c r="M30" s="131" t="s">
        <v>198</v>
      </c>
      <c r="N30" s="131" t="s">
        <v>178</v>
      </c>
      <c r="O30" s="139"/>
      <c r="P30" s="140">
        <v>110.0</v>
      </c>
    </row>
    <row r="31" ht="12.75" customHeight="1">
      <c r="A31" s="104"/>
      <c r="B31" s="132"/>
      <c r="C31" s="141" t="s">
        <v>202</v>
      </c>
      <c r="D31" s="119" t="s">
        <v>173</v>
      </c>
      <c r="E31" s="126" t="s">
        <v>203</v>
      </c>
      <c r="F31" s="121" t="s">
        <v>204</v>
      </c>
      <c r="G31" s="118" t="s">
        <v>205</v>
      </c>
      <c r="H31" s="114"/>
      <c r="I31" s="119" t="s">
        <v>206</v>
      </c>
      <c r="J31" s="130">
        <v>63.9</v>
      </c>
      <c r="K31" s="123">
        <f t="shared" ref="K31:K38" si="7">IFS(J31&lt;52.1, 52, J31&lt;57.1, 57, J31&lt;61.1, 61, J31&lt;66.1, 66, J31&lt;70.1, 70, J31&lt;74.1, 74, J31&lt;80.1, 80, J31&gt;80.1, "80+")</f>
        <v>66</v>
      </c>
      <c r="L31" s="130">
        <v>10.0</v>
      </c>
      <c r="M31" s="120" t="s">
        <v>177</v>
      </c>
      <c r="N31" s="120" t="s">
        <v>178</v>
      </c>
      <c r="O31" s="113"/>
      <c r="P31" s="133">
        <v>217.0</v>
      </c>
    </row>
    <row r="32" ht="12.75" customHeight="1">
      <c r="A32" s="104"/>
      <c r="B32" s="132"/>
      <c r="C32" s="141" t="s">
        <v>207</v>
      </c>
      <c r="D32" s="119" t="s">
        <v>173</v>
      </c>
      <c r="E32" s="126" t="s">
        <v>208</v>
      </c>
      <c r="F32" s="121" t="s">
        <v>175</v>
      </c>
      <c r="G32" s="118" t="s">
        <v>176</v>
      </c>
      <c r="H32" s="114"/>
      <c r="I32" s="119" t="s">
        <v>45</v>
      </c>
      <c r="J32" s="130">
        <v>65.5</v>
      </c>
      <c r="K32" s="123">
        <f t="shared" si="7"/>
        <v>66</v>
      </c>
      <c r="L32" s="120">
        <v>12.0</v>
      </c>
      <c r="M32" s="120" t="s">
        <v>177</v>
      </c>
      <c r="N32" s="120" t="s">
        <v>178</v>
      </c>
      <c r="O32" s="113"/>
      <c r="P32" s="133">
        <v>141.0</v>
      </c>
    </row>
    <row r="33" ht="12.75" customHeight="1">
      <c r="A33" s="104"/>
      <c r="B33" s="132"/>
      <c r="C33" s="141" t="s">
        <v>209</v>
      </c>
      <c r="D33" s="119" t="s">
        <v>173</v>
      </c>
      <c r="E33" s="120" t="s">
        <v>210</v>
      </c>
      <c r="F33" s="121" t="s">
        <v>211</v>
      </c>
      <c r="G33" s="118" t="s">
        <v>212</v>
      </c>
      <c r="H33" s="114"/>
      <c r="I33" s="119" t="s">
        <v>213</v>
      </c>
      <c r="J33" s="130">
        <v>48.3</v>
      </c>
      <c r="K33" s="123">
        <f t="shared" si="7"/>
        <v>52</v>
      </c>
      <c r="L33" s="120">
        <v>12.0</v>
      </c>
      <c r="M33" s="120" t="s">
        <v>177</v>
      </c>
      <c r="N33" s="120" t="s">
        <v>178</v>
      </c>
      <c r="O33" s="113"/>
      <c r="P33" s="133">
        <v>144.0</v>
      </c>
    </row>
    <row r="34" ht="12.75" customHeight="1">
      <c r="A34" s="104"/>
      <c r="B34" s="132"/>
      <c r="C34" s="141" t="s">
        <v>214</v>
      </c>
      <c r="D34" s="119" t="s">
        <v>173</v>
      </c>
      <c r="E34" s="120" t="s">
        <v>215</v>
      </c>
      <c r="F34" s="121" t="s">
        <v>175</v>
      </c>
      <c r="G34" s="118" t="s">
        <v>176</v>
      </c>
      <c r="H34" s="114"/>
      <c r="I34" s="119" t="s">
        <v>45</v>
      </c>
      <c r="J34" s="130">
        <v>93.1</v>
      </c>
      <c r="K34" s="123" t="str">
        <f t="shared" si="7"/>
        <v>80+</v>
      </c>
      <c r="L34" s="120">
        <v>8.0</v>
      </c>
      <c r="M34" s="120" t="s">
        <v>177</v>
      </c>
      <c r="N34" s="120" t="s">
        <v>178</v>
      </c>
      <c r="O34" s="113"/>
      <c r="P34" s="133">
        <v>211.0</v>
      </c>
    </row>
    <row r="35" ht="12.75" customHeight="1">
      <c r="A35" s="104"/>
      <c r="B35" s="132"/>
      <c r="C35" s="142" t="s">
        <v>94</v>
      </c>
      <c r="D35" s="119" t="s">
        <v>173</v>
      </c>
      <c r="E35" s="126" t="s">
        <v>216</v>
      </c>
      <c r="F35" s="121" t="s">
        <v>175</v>
      </c>
      <c r="G35" s="118" t="s">
        <v>176</v>
      </c>
      <c r="H35" s="114"/>
      <c r="I35" s="119" t="s">
        <v>45</v>
      </c>
      <c r="J35" s="130">
        <v>114.1</v>
      </c>
      <c r="K35" s="123" t="str">
        <f t="shared" si="7"/>
        <v>80+</v>
      </c>
      <c r="L35" s="120">
        <v>12.0</v>
      </c>
      <c r="M35" s="120" t="s">
        <v>177</v>
      </c>
      <c r="N35" s="120" t="s">
        <v>178</v>
      </c>
      <c r="O35" s="113"/>
      <c r="P35" s="133">
        <v>163.0</v>
      </c>
    </row>
    <row r="36" ht="12.75" customHeight="1">
      <c r="A36" s="104"/>
      <c r="B36" s="132"/>
      <c r="C36" s="142" t="s">
        <v>97</v>
      </c>
      <c r="D36" s="119" t="s">
        <v>173</v>
      </c>
      <c r="E36" s="120" t="s">
        <v>217</v>
      </c>
      <c r="F36" s="121" t="s">
        <v>175</v>
      </c>
      <c r="G36" s="118" t="s">
        <v>176</v>
      </c>
      <c r="H36" s="114"/>
      <c r="I36" s="119" t="s">
        <v>45</v>
      </c>
      <c r="J36" s="130">
        <v>51.2</v>
      </c>
      <c r="K36" s="123">
        <f t="shared" si="7"/>
        <v>52</v>
      </c>
      <c r="L36" s="120">
        <v>12.0</v>
      </c>
      <c r="M36" s="120" t="s">
        <v>177</v>
      </c>
      <c r="N36" s="120" t="s">
        <v>178</v>
      </c>
      <c r="O36" s="113"/>
      <c r="P36" s="133">
        <v>147.0</v>
      </c>
    </row>
    <row r="37" ht="12.75" customHeight="1">
      <c r="A37" s="104"/>
      <c r="B37" s="132"/>
      <c r="C37" s="142" t="s">
        <v>91</v>
      </c>
      <c r="D37" s="119" t="s">
        <v>173</v>
      </c>
      <c r="E37" s="126" t="s">
        <v>218</v>
      </c>
      <c r="F37" s="121" t="s">
        <v>175</v>
      </c>
      <c r="G37" s="118" t="s">
        <v>176</v>
      </c>
      <c r="H37" s="114"/>
      <c r="I37" s="119" t="s">
        <v>45</v>
      </c>
      <c r="J37" s="130">
        <v>57.7</v>
      </c>
      <c r="K37" s="123">
        <f t="shared" si="7"/>
        <v>61</v>
      </c>
      <c r="L37" s="120">
        <v>12.0</v>
      </c>
      <c r="M37" s="120" t="s">
        <v>177</v>
      </c>
      <c r="N37" s="120" t="s">
        <v>178</v>
      </c>
      <c r="O37" s="113"/>
      <c r="P37" s="133">
        <v>91.0</v>
      </c>
    </row>
    <row r="38" ht="12.75" customHeight="1">
      <c r="A38" s="104"/>
      <c r="B38" s="132"/>
      <c r="C38" s="142" t="s">
        <v>219</v>
      </c>
      <c r="D38" s="119" t="s">
        <v>173</v>
      </c>
      <c r="E38" s="126" t="s">
        <v>220</v>
      </c>
      <c r="F38" s="121" t="s">
        <v>181</v>
      </c>
      <c r="G38" s="118" t="s">
        <v>182</v>
      </c>
      <c r="H38" s="122"/>
      <c r="I38" s="119" t="s">
        <v>38</v>
      </c>
      <c r="J38" s="130">
        <v>77.1</v>
      </c>
      <c r="K38" s="123">
        <f t="shared" si="7"/>
        <v>80</v>
      </c>
      <c r="L38" s="120">
        <v>12.0</v>
      </c>
      <c r="M38" s="120" t="s">
        <v>177</v>
      </c>
      <c r="N38" s="120" t="s">
        <v>178</v>
      </c>
      <c r="O38" s="113"/>
      <c r="P38" s="133">
        <v>208.0</v>
      </c>
    </row>
    <row r="39" ht="12.75" customHeight="1">
      <c r="A39" s="104"/>
      <c r="B39" s="132"/>
      <c r="C39" s="141" t="s">
        <v>33</v>
      </c>
      <c r="D39" s="136" t="s">
        <v>186</v>
      </c>
      <c r="E39" s="120" t="s">
        <v>221</v>
      </c>
      <c r="F39" s="121" t="s">
        <v>175</v>
      </c>
      <c r="G39" s="118" t="s">
        <v>176</v>
      </c>
      <c r="H39" s="114"/>
      <c r="I39" s="119" t="s">
        <v>45</v>
      </c>
      <c r="J39" s="143">
        <v>90.6</v>
      </c>
      <c r="K39" s="123">
        <f t="shared" ref="K39:K40" si="8">IFS(J39&lt;61.1, 61, J39&lt;66.1, 66, J39&lt;70.1, 70, J39&lt;74.1, 74, J39&lt;80.1, 80, J39&lt;84.1, 84, J39&lt;89.1, 89, J39&lt;93.1, 93, J39&lt;102.1, 102, J39&gt;102.1, "102+")</f>
        <v>93</v>
      </c>
      <c r="L39" s="120">
        <v>16.0</v>
      </c>
      <c r="M39" s="120" t="s">
        <v>177</v>
      </c>
      <c r="N39" s="120" t="s">
        <v>178</v>
      </c>
      <c r="O39" s="113"/>
      <c r="P39" s="133">
        <v>181.0</v>
      </c>
    </row>
    <row r="40" ht="12.75" customHeight="1">
      <c r="A40" s="104"/>
      <c r="B40" s="132"/>
      <c r="C40" s="141" t="s">
        <v>222</v>
      </c>
      <c r="D40" s="136" t="s">
        <v>186</v>
      </c>
      <c r="E40" s="120" t="s">
        <v>223</v>
      </c>
      <c r="F40" s="121" t="s">
        <v>224</v>
      </c>
      <c r="G40" s="118" t="s">
        <v>225</v>
      </c>
      <c r="H40" s="122"/>
      <c r="I40" s="119" t="s">
        <v>226</v>
      </c>
      <c r="J40" s="130">
        <v>99.8</v>
      </c>
      <c r="K40" s="123">
        <f t="shared" si="8"/>
        <v>102</v>
      </c>
      <c r="L40" s="120">
        <v>16.0</v>
      </c>
      <c r="M40" s="120" t="s">
        <v>177</v>
      </c>
      <c r="N40" s="120" t="s">
        <v>178</v>
      </c>
      <c r="O40" s="113"/>
      <c r="P40" s="133">
        <v>201.0</v>
      </c>
    </row>
    <row r="41" ht="12.75" customHeight="1">
      <c r="A41" s="104"/>
      <c r="B41" s="132"/>
      <c r="C41" s="141" t="s">
        <v>227</v>
      </c>
      <c r="D41" s="119" t="s">
        <v>173</v>
      </c>
      <c r="E41" s="120" t="s">
        <v>228</v>
      </c>
      <c r="F41" s="121" t="s">
        <v>175</v>
      </c>
      <c r="G41" s="118" t="s">
        <v>176</v>
      </c>
      <c r="H41" s="122"/>
      <c r="I41" s="119" t="s">
        <v>45</v>
      </c>
      <c r="J41" s="143">
        <v>71.4</v>
      </c>
      <c r="K41" s="123">
        <f t="shared" ref="K41:K42" si="9">IFS(J41&lt;52.1, 52, J41&lt;57.1, 57, J41&lt;61.1, 61, J41&lt;66.1, 66, J41&lt;70.1, 70, J41&lt;74.1, 74, J41&lt;80.1, 80, J41&gt;80.1, "80+")</f>
        <v>74</v>
      </c>
      <c r="L41" s="120">
        <v>20.0</v>
      </c>
      <c r="M41" s="120" t="s">
        <v>177</v>
      </c>
      <c r="N41" s="120" t="s">
        <v>178</v>
      </c>
      <c r="O41" s="113"/>
      <c r="P41" s="133">
        <v>139.0</v>
      </c>
    </row>
    <row r="42" ht="12.75" customHeight="1">
      <c r="A42" s="104"/>
      <c r="B42" s="132"/>
      <c r="C42" s="141" t="s">
        <v>38</v>
      </c>
      <c r="D42" s="119" t="s">
        <v>173</v>
      </c>
      <c r="E42" s="126" t="s">
        <v>229</v>
      </c>
      <c r="F42" s="121" t="s">
        <v>181</v>
      </c>
      <c r="G42" s="118" t="s">
        <v>182</v>
      </c>
      <c r="H42" s="114"/>
      <c r="I42" s="119" t="s">
        <v>193</v>
      </c>
      <c r="J42" s="143">
        <v>69.7</v>
      </c>
      <c r="K42" s="123">
        <f t="shared" si="9"/>
        <v>70</v>
      </c>
      <c r="L42" s="120">
        <v>20.0</v>
      </c>
      <c r="M42" s="120" t="s">
        <v>177</v>
      </c>
      <c r="N42" s="120" t="s">
        <v>178</v>
      </c>
      <c r="O42" s="113"/>
      <c r="P42" s="133">
        <v>201.0</v>
      </c>
    </row>
    <row r="43" ht="12.75" customHeight="1">
      <c r="A43" s="104"/>
      <c r="B43" s="132"/>
      <c r="C43" s="141" t="s">
        <v>45</v>
      </c>
      <c r="D43" s="136" t="s">
        <v>186</v>
      </c>
      <c r="E43" s="120" t="s">
        <v>230</v>
      </c>
      <c r="F43" s="121" t="s">
        <v>175</v>
      </c>
      <c r="G43" s="118" t="s">
        <v>176</v>
      </c>
      <c r="H43" s="114"/>
      <c r="I43" s="119" t="s">
        <v>231</v>
      </c>
      <c r="J43" s="130">
        <v>75.4</v>
      </c>
      <c r="K43" s="123">
        <f>IFS(J43&lt;61.1, 61, J43&lt;66.1, 66, J43&lt;70.1, 70, J43&lt;74.1, 74, J43&lt;80.1, 80, J43&lt;84.1, 84, J43&lt;89.1, 89, J43&lt;93.1, 93, J43&lt;102.1, 102, J43&gt;102.1, "102+")</f>
        <v>80</v>
      </c>
      <c r="L43" s="120">
        <v>24.0</v>
      </c>
      <c r="M43" s="120" t="s">
        <v>177</v>
      </c>
      <c r="N43" s="120" t="s">
        <v>178</v>
      </c>
      <c r="O43" s="113"/>
      <c r="P43" s="133">
        <v>207.0</v>
      </c>
    </row>
    <row r="44" ht="12.75" customHeight="1">
      <c r="A44" s="104"/>
      <c r="B44" s="132"/>
      <c r="C44" s="144" t="s">
        <v>232</v>
      </c>
      <c r="D44" s="119" t="s">
        <v>173</v>
      </c>
      <c r="E44" s="120" t="s">
        <v>233</v>
      </c>
      <c r="F44" s="121" t="s">
        <v>224</v>
      </c>
      <c r="G44" s="118" t="s">
        <v>225</v>
      </c>
      <c r="H44" s="114"/>
      <c r="I44" s="119" t="s">
        <v>226</v>
      </c>
      <c r="J44" s="130">
        <v>81.3</v>
      </c>
      <c r="K44" s="123" t="str">
        <f t="shared" ref="K44:K53" si="10">IFS(J44&lt;52.1, 52, J44&lt;57.1, 57, J44&lt;61.1, 61, J44&lt;66.1, 66, J44&lt;70.1, 70, J44&lt;74.1, 74, J44&lt;80.1, 80, J44&gt;80.1, "80+")</f>
        <v>80+</v>
      </c>
      <c r="L44" s="120">
        <v>12.0</v>
      </c>
      <c r="M44" s="120" t="s">
        <v>177</v>
      </c>
      <c r="N44" s="120" t="s">
        <v>178</v>
      </c>
      <c r="O44" s="113"/>
      <c r="P44" s="140">
        <v>228.0</v>
      </c>
    </row>
    <row r="45" ht="12.75" customHeight="1">
      <c r="A45" s="104"/>
      <c r="B45" s="132"/>
      <c r="C45" s="141" t="s">
        <v>214</v>
      </c>
      <c r="D45" s="119" t="s">
        <v>173</v>
      </c>
      <c r="E45" s="120" t="s">
        <v>215</v>
      </c>
      <c r="F45" s="121" t="s">
        <v>175</v>
      </c>
      <c r="G45" s="118" t="s">
        <v>176</v>
      </c>
      <c r="H45" s="114"/>
      <c r="I45" s="119" t="s">
        <v>45</v>
      </c>
      <c r="J45" s="130">
        <v>93.1</v>
      </c>
      <c r="K45" s="123" t="str">
        <f t="shared" si="10"/>
        <v>80+</v>
      </c>
      <c r="L45" s="120">
        <v>8.0</v>
      </c>
      <c r="M45" s="120" t="s">
        <v>177</v>
      </c>
      <c r="N45" s="120" t="s">
        <v>178</v>
      </c>
      <c r="O45" s="132"/>
      <c r="P45" s="133">
        <v>104.0</v>
      </c>
    </row>
    <row r="46" ht="12.75" customHeight="1">
      <c r="A46" s="104"/>
      <c r="B46" s="132"/>
      <c r="C46" s="141" t="s">
        <v>13</v>
      </c>
      <c r="D46" s="145" t="s">
        <v>173</v>
      </c>
      <c r="E46" s="120" t="s">
        <v>234</v>
      </c>
      <c r="F46" s="121" t="s">
        <v>181</v>
      </c>
      <c r="G46" s="118" t="s">
        <v>182</v>
      </c>
      <c r="H46" s="114"/>
      <c r="I46" s="119" t="s">
        <v>38</v>
      </c>
      <c r="J46" s="130">
        <v>71.8</v>
      </c>
      <c r="K46" s="123">
        <f t="shared" si="10"/>
        <v>74</v>
      </c>
      <c r="L46" s="120">
        <v>8.0</v>
      </c>
      <c r="M46" s="120" t="s">
        <v>198</v>
      </c>
      <c r="N46" s="120" t="s">
        <v>178</v>
      </c>
      <c r="O46" s="132"/>
      <c r="P46" s="133">
        <v>92.0</v>
      </c>
    </row>
    <row r="47" ht="12.75" customHeight="1">
      <c r="A47" s="104"/>
      <c r="B47" s="132"/>
      <c r="C47" s="141" t="s">
        <v>235</v>
      </c>
      <c r="D47" s="145" t="s">
        <v>173</v>
      </c>
      <c r="E47" s="120" t="s">
        <v>236</v>
      </c>
      <c r="F47" s="121" t="s">
        <v>181</v>
      </c>
      <c r="G47" s="118" t="s">
        <v>182</v>
      </c>
      <c r="H47" s="122"/>
      <c r="I47" s="119" t="s">
        <v>38</v>
      </c>
      <c r="J47" s="130">
        <v>71.0</v>
      </c>
      <c r="K47" s="123">
        <f t="shared" si="10"/>
        <v>74</v>
      </c>
      <c r="L47" s="120">
        <v>8.0</v>
      </c>
      <c r="M47" s="120" t="s">
        <v>198</v>
      </c>
      <c r="N47" s="120" t="s">
        <v>184</v>
      </c>
      <c r="O47" s="132"/>
      <c r="P47" s="133">
        <v>52.0</v>
      </c>
    </row>
    <row r="48" ht="12.75" customHeight="1">
      <c r="A48" s="104"/>
      <c r="B48" s="132"/>
      <c r="C48" s="142" t="s">
        <v>97</v>
      </c>
      <c r="D48" s="119" t="s">
        <v>173</v>
      </c>
      <c r="E48" s="120" t="s">
        <v>217</v>
      </c>
      <c r="F48" s="121" t="s">
        <v>175</v>
      </c>
      <c r="G48" s="118" t="s">
        <v>176</v>
      </c>
      <c r="H48" s="114"/>
      <c r="I48" s="119" t="s">
        <v>45</v>
      </c>
      <c r="J48" s="130">
        <v>51.2</v>
      </c>
      <c r="K48" s="123">
        <f t="shared" si="10"/>
        <v>52</v>
      </c>
      <c r="L48" s="120">
        <v>8.0</v>
      </c>
      <c r="M48" s="120" t="s">
        <v>198</v>
      </c>
      <c r="N48" s="120" t="s">
        <v>178</v>
      </c>
      <c r="O48" s="132"/>
      <c r="P48" s="133">
        <v>93.0</v>
      </c>
    </row>
    <row r="49" ht="12.75" customHeight="1">
      <c r="A49" s="104"/>
      <c r="B49" s="132"/>
      <c r="C49" s="142" t="s">
        <v>91</v>
      </c>
      <c r="D49" s="119" t="s">
        <v>173</v>
      </c>
      <c r="E49" s="126" t="s">
        <v>218</v>
      </c>
      <c r="F49" s="121" t="s">
        <v>175</v>
      </c>
      <c r="G49" s="118" t="s">
        <v>176</v>
      </c>
      <c r="H49" s="114"/>
      <c r="I49" s="119" t="s">
        <v>45</v>
      </c>
      <c r="J49" s="130">
        <v>57.7</v>
      </c>
      <c r="K49" s="123">
        <f t="shared" si="10"/>
        <v>61</v>
      </c>
      <c r="L49" s="120">
        <v>12.0</v>
      </c>
      <c r="M49" s="120" t="s">
        <v>198</v>
      </c>
      <c r="N49" s="120" t="s">
        <v>178</v>
      </c>
      <c r="O49" s="132"/>
      <c r="P49" s="133">
        <v>70.0</v>
      </c>
    </row>
    <row r="50" ht="12.75" customHeight="1">
      <c r="A50" s="104"/>
      <c r="B50" s="132"/>
      <c r="C50" s="142" t="s">
        <v>219</v>
      </c>
      <c r="D50" s="119" t="s">
        <v>173</v>
      </c>
      <c r="E50" s="126" t="s">
        <v>220</v>
      </c>
      <c r="F50" s="121" t="s">
        <v>181</v>
      </c>
      <c r="G50" s="118" t="s">
        <v>182</v>
      </c>
      <c r="H50" s="122"/>
      <c r="I50" s="119" t="s">
        <v>38</v>
      </c>
      <c r="J50" s="130">
        <v>77.1</v>
      </c>
      <c r="K50" s="123">
        <f t="shared" si="10"/>
        <v>80</v>
      </c>
      <c r="L50" s="120">
        <v>12.0</v>
      </c>
      <c r="M50" s="120" t="s">
        <v>198</v>
      </c>
      <c r="N50" s="120" t="s">
        <v>178</v>
      </c>
      <c r="O50" s="132"/>
      <c r="P50" s="133">
        <v>80.0</v>
      </c>
    </row>
    <row r="51" ht="12.75" customHeight="1">
      <c r="A51" s="104"/>
      <c r="B51" s="132"/>
      <c r="C51" s="142" t="s">
        <v>94</v>
      </c>
      <c r="D51" s="119" t="s">
        <v>173</v>
      </c>
      <c r="E51" s="126" t="s">
        <v>216</v>
      </c>
      <c r="F51" s="121" t="s">
        <v>175</v>
      </c>
      <c r="G51" s="118" t="s">
        <v>176</v>
      </c>
      <c r="H51" s="114"/>
      <c r="I51" s="119" t="s">
        <v>45</v>
      </c>
      <c r="J51" s="130">
        <v>114.1</v>
      </c>
      <c r="K51" s="123" t="str">
        <f t="shared" si="10"/>
        <v>80+</v>
      </c>
      <c r="L51" s="120">
        <v>12.0</v>
      </c>
      <c r="M51" s="120" t="s">
        <v>198</v>
      </c>
      <c r="N51" s="120" t="s">
        <v>178</v>
      </c>
      <c r="O51" s="132"/>
      <c r="P51" s="133">
        <v>11.0</v>
      </c>
    </row>
    <row r="52" ht="12.75" customHeight="1">
      <c r="A52" s="104"/>
      <c r="B52" s="132"/>
      <c r="C52" s="141" t="s">
        <v>227</v>
      </c>
      <c r="D52" s="119" t="s">
        <v>173</v>
      </c>
      <c r="E52" s="120" t="s">
        <v>228</v>
      </c>
      <c r="F52" s="121" t="s">
        <v>175</v>
      </c>
      <c r="G52" s="118" t="s">
        <v>176</v>
      </c>
      <c r="H52" s="122"/>
      <c r="I52" s="119" t="s">
        <v>45</v>
      </c>
      <c r="J52" s="143">
        <v>71.4</v>
      </c>
      <c r="K52" s="123">
        <f t="shared" si="10"/>
        <v>74</v>
      </c>
      <c r="L52" s="120">
        <v>12.0</v>
      </c>
      <c r="M52" s="120" t="s">
        <v>198</v>
      </c>
      <c r="N52" s="120" t="s">
        <v>178</v>
      </c>
      <c r="O52" s="132"/>
      <c r="P52" s="133">
        <v>112.0</v>
      </c>
    </row>
    <row r="53" ht="12.75" customHeight="1">
      <c r="A53" s="104"/>
      <c r="B53" s="132"/>
      <c r="C53" s="141" t="s">
        <v>38</v>
      </c>
      <c r="D53" s="119" t="s">
        <v>173</v>
      </c>
      <c r="E53" s="126" t="s">
        <v>229</v>
      </c>
      <c r="F53" s="121" t="s">
        <v>181</v>
      </c>
      <c r="G53" s="118" t="s">
        <v>182</v>
      </c>
      <c r="H53" s="114"/>
      <c r="I53" s="119" t="s">
        <v>193</v>
      </c>
      <c r="J53" s="143">
        <v>69.7</v>
      </c>
      <c r="K53" s="123">
        <f t="shared" si="10"/>
        <v>70</v>
      </c>
      <c r="L53" s="120">
        <v>20.0</v>
      </c>
      <c r="M53" s="120" t="s">
        <v>198</v>
      </c>
      <c r="N53" s="120" t="s">
        <v>178</v>
      </c>
      <c r="O53" s="132"/>
      <c r="P53" s="133">
        <v>83.0</v>
      </c>
    </row>
    <row r="54" ht="12.75" customHeight="1">
      <c r="A54" s="104"/>
      <c r="B54" s="132"/>
      <c r="C54" s="141" t="s">
        <v>45</v>
      </c>
      <c r="D54" s="136" t="s">
        <v>186</v>
      </c>
      <c r="E54" s="120" t="s">
        <v>230</v>
      </c>
      <c r="F54" s="121" t="s">
        <v>175</v>
      </c>
      <c r="G54" s="118" t="s">
        <v>176</v>
      </c>
      <c r="H54" s="114"/>
      <c r="I54" s="119" t="s">
        <v>231</v>
      </c>
      <c r="J54" s="130">
        <v>75.4</v>
      </c>
      <c r="K54" s="123">
        <f>IFS(J54&lt;61.1, 61, J54&lt;66.1, 66, J54&lt;70.1, 70, J54&lt;74.1, 74, J54&lt;80.1, 80, J54&lt;84.1, 84, J54&lt;89.1, 89, J54&lt;93.1, 93, J54&lt;102.1, 102, J54&gt;102.1, "102+")</f>
        <v>80</v>
      </c>
      <c r="L54" s="120">
        <v>24.0</v>
      </c>
      <c r="M54" s="120" t="s">
        <v>198</v>
      </c>
      <c r="N54" s="120" t="s">
        <v>178</v>
      </c>
      <c r="O54" s="132"/>
      <c r="P54" s="133">
        <v>66.0</v>
      </c>
    </row>
    <row r="55" ht="12.75" customHeight="1">
      <c r="A55" s="104"/>
      <c r="B55" s="132"/>
      <c r="C55" s="141" t="s">
        <v>209</v>
      </c>
      <c r="D55" s="145" t="s">
        <v>173</v>
      </c>
      <c r="E55" s="120" t="s">
        <v>237</v>
      </c>
      <c r="F55" s="121" t="s">
        <v>211</v>
      </c>
      <c r="G55" s="118" t="s">
        <v>212</v>
      </c>
      <c r="H55" s="114"/>
      <c r="I55" s="119" t="s">
        <v>213</v>
      </c>
      <c r="J55" s="130">
        <v>48.3</v>
      </c>
      <c r="K55" s="123">
        <f>IFS(J55&lt;52.1, 52, J55&lt;57.1, 57, J55&lt;61.1, 61, J55&lt;66.1, 66, J55&lt;70.1, 70, J55&lt;74.1, 74, J55&lt;80.1, 80, J55&gt;80.1, "80+")</f>
        <v>52</v>
      </c>
      <c r="L55" s="120">
        <v>12.0</v>
      </c>
      <c r="M55" s="120" t="s">
        <v>198</v>
      </c>
      <c r="N55" s="120" t="s">
        <v>178</v>
      </c>
      <c r="O55" s="132"/>
      <c r="P55" s="133">
        <v>55.0</v>
      </c>
    </row>
    <row r="56" ht="12.75" customHeight="1">
      <c r="A56" s="104"/>
      <c r="B56" s="113"/>
      <c r="C56" s="146" t="s">
        <v>56</v>
      </c>
      <c r="D56" s="119" t="s">
        <v>186</v>
      </c>
      <c r="E56" s="126" t="s">
        <v>238</v>
      </c>
      <c r="F56" s="121" t="s">
        <v>188</v>
      </c>
      <c r="G56" s="118" t="s">
        <v>182</v>
      </c>
      <c r="H56" s="114"/>
      <c r="I56" s="118" t="s">
        <v>239</v>
      </c>
      <c r="J56" s="120">
        <v>86.5</v>
      </c>
      <c r="K56" s="123">
        <f t="shared" ref="K56:K57" si="11">IFS(J56&lt;61.1, 61, J56&lt;66.1, 66, J56&lt;70.1, 70, J56&lt;74.1, 74, J56&lt;80.1, 80, J56&lt;84.1, 84, J56&lt;89.1, 89, J56&lt;93.1, 93, J56&lt;102.1, 102, J56&gt;102.1, "102+")</f>
        <v>89</v>
      </c>
      <c r="L56" s="120">
        <v>20.0</v>
      </c>
      <c r="M56" s="120" t="s">
        <v>183</v>
      </c>
      <c r="N56" s="120" t="s">
        <v>178</v>
      </c>
      <c r="O56" s="113"/>
      <c r="P56" s="147">
        <v>64.0</v>
      </c>
    </row>
    <row r="57" ht="12.75" customHeight="1">
      <c r="A57" s="104"/>
      <c r="B57" s="113"/>
      <c r="C57" s="146" t="s">
        <v>56</v>
      </c>
      <c r="D57" s="119" t="s">
        <v>186</v>
      </c>
      <c r="E57" s="126" t="s">
        <v>238</v>
      </c>
      <c r="F57" s="121" t="s">
        <v>188</v>
      </c>
      <c r="G57" s="118" t="s">
        <v>182</v>
      </c>
      <c r="H57" s="114"/>
      <c r="I57" s="118" t="s">
        <v>239</v>
      </c>
      <c r="J57" s="120">
        <v>86.5</v>
      </c>
      <c r="K57" s="123">
        <f t="shared" si="11"/>
        <v>89</v>
      </c>
      <c r="L57" s="120">
        <v>20.0</v>
      </c>
      <c r="M57" s="120" t="s">
        <v>177</v>
      </c>
      <c r="N57" s="120" t="s">
        <v>178</v>
      </c>
      <c r="O57" s="113"/>
      <c r="P57" s="120">
        <v>139.0</v>
      </c>
    </row>
  </sheetData>
  <autoFilter ref="$B$6:$P$57"/>
  <mergeCells count="2">
    <mergeCell ref="D4:M4"/>
    <mergeCell ref="B1:D3"/>
  </mergeCells>
  <conditionalFormatting sqref="L31">
    <cfRule type="cellIs" dxfId="0" priority="1" operator="equal">
      <formula>8</formula>
    </cfRule>
  </conditionalFormatting>
  <conditionalFormatting sqref="L31">
    <cfRule type="cellIs" dxfId="1" priority="2" operator="equal">
      <formula>12</formula>
    </cfRule>
  </conditionalFormatting>
  <conditionalFormatting sqref="L31">
    <cfRule type="cellIs" dxfId="2" priority="3" operator="equal">
      <formula>16</formula>
    </cfRule>
  </conditionalFormatting>
  <conditionalFormatting sqref="L31">
    <cfRule type="cellIs" dxfId="3" priority="4" operator="equal">
      <formula>20</formula>
    </cfRule>
  </conditionalFormatting>
  <conditionalFormatting sqref="L31">
    <cfRule type="cellIs" dxfId="4" priority="5" operator="equal">
      <formula>24</formula>
    </cfRule>
  </conditionalFormatting>
  <conditionalFormatting sqref="L31">
    <cfRule type="cellIs" dxfId="5" priority="6" operator="equal">
      <formula>28</formula>
    </cfRule>
  </conditionalFormatting>
  <conditionalFormatting sqref="L31">
    <cfRule type="cellIs" dxfId="6" priority="7" operator="equal">
      <formula>32</formula>
    </cfRule>
  </conditionalFormatting>
  <printOptions/>
  <pageMargins bottom="0.0" footer="0.0" header="0.0" left="0.0" right="0.0" top="0.0"/>
  <pageSetup paperSize="9" scale="9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hidden="1" min="1" max="1" width="23.43"/>
    <col customWidth="1" hidden="1" min="2" max="2" width="7.71"/>
    <col customWidth="1" min="3" max="3" width="23.43"/>
    <col customWidth="1" min="4" max="4" width="26.0"/>
    <col customWidth="1" min="5" max="6" width="18.57"/>
    <col customWidth="1" min="7" max="7" width="17.57"/>
    <col customWidth="1" min="8" max="8" width="11.43"/>
    <col customWidth="1" min="9" max="10" width="12.43"/>
    <col customWidth="1" min="11" max="11" width="10.86"/>
    <col customWidth="1" min="12" max="13" width="14.57"/>
    <col customWidth="1" min="14" max="14" width="12.57"/>
    <col customWidth="1" min="15" max="15" width="11.71"/>
    <col customWidth="1" min="16" max="16" width="9.0"/>
    <col customWidth="1" min="17" max="18" width="8.71"/>
    <col customWidth="1" min="19" max="19" width="16.0"/>
    <col customWidth="1" min="20" max="20" width="8.71"/>
  </cols>
  <sheetData>
    <row r="1" ht="15.75" customHeight="1">
      <c r="A1" s="107"/>
      <c r="B1" s="107"/>
      <c r="C1" s="1">
        <v>2020.0</v>
      </c>
      <c r="O1" s="106"/>
      <c r="P1" s="148"/>
      <c r="Q1" s="149"/>
      <c r="R1" s="149"/>
      <c r="S1" s="149"/>
      <c r="T1" s="104"/>
    </row>
    <row r="2" ht="13.5" customHeight="1">
      <c r="A2" s="107"/>
      <c r="B2" s="107"/>
      <c r="O2" s="106"/>
      <c r="P2" s="148"/>
      <c r="Q2" s="149"/>
      <c r="R2" s="149"/>
      <c r="S2" s="149"/>
      <c r="T2" s="104"/>
    </row>
    <row r="3" ht="43.5" customHeight="1">
      <c r="A3" s="107"/>
      <c r="B3" s="107"/>
      <c r="O3" s="106"/>
      <c r="P3" s="148"/>
      <c r="Q3" s="149"/>
      <c r="R3" s="149"/>
      <c r="S3" s="149"/>
      <c r="T3" s="104"/>
    </row>
    <row r="4" ht="11.25" customHeight="1">
      <c r="A4" s="107"/>
      <c r="B4" s="107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6"/>
      <c r="O4" s="106"/>
      <c r="P4" s="148"/>
      <c r="Q4" s="149"/>
      <c r="R4" s="149"/>
      <c r="S4" s="149"/>
      <c r="T4" s="104"/>
    </row>
    <row r="5" ht="39.75" customHeight="1">
      <c r="A5" s="150"/>
      <c r="B5" s="150"/>
      <c r="C5" s="109" t="s">
        <v>159</v>
      </c>
      <c r="D5" s="109" t="s">
        <v>162</v>
      </c>
      <c r="E5" s="109" t="s">
        <v>163</v>
      </c>
      <c r="F5" s="109" t="s">
        <v>164</v>
      </c>
      <c r="G5" s="109" t="s">
        <v>165</v>
      </c>
      <c r="H5" s="111" t="s">
        <v>166</v>
      </c>
      <c r="I5" s="111" t="s">
        <v>3</v>
      </c>
      <c r="J5" s="111"/>
      <c r="K5" s="111" t="s">
        <v>167</v>
      </c>
      <c r="L5" s="111" t="s">
        <v>168</v>
      </c>
      <c r="M5" s="151" t="s">
        <v>240</v>
      </c>
      <c r="N5" s="111" t="s">
        <v>169</v>
      </c>
      <c r="O5" s="112" t="s">
        <v>171</v>
      </c>
      <c r="P5" s="152" t="s">
        <v>241</v>
      </c>
      <c r="Q5" s="149"/>
      <c r="R5" s="149"/>
      <c r="S5" s="149"/>
      <c r="T5" s="153" t="s">
        <v>242</v>
      </c>
    </row>
    <row r="6" ht="18.75" customHeight="1">
      <c r="A6" s="154" t="s">
        <v>243</v>
      </c>
      <c r="B6" s="155" t="s">
        <v>244</v>
      </c>
      <c r="C6" s="156" t="s">
        <v>245</v>
      </c>
      <c r="D6" s="157" t="s">
        <v>196</v>
      </c>
      <c r="E6" s="158" t="s">
        <v>182</v>
      </c>
      <c r="F6" s="158" t="s">
        <v>176</v>
      </c>
      <c r="G6" s="158" t="s">
        <v>38</v>
      </c>
      <c r="H6" s="159">
        <v>60.4</v>
      </c>
      <c r="I6" s="159">
        <v>61.0</v>
      </c>
      <c r="J6" s="159" t="str">
        <f t="shared" ref="J6:J33" si="1">ifs(H6&lt;65.1, "65", H6&gt;65, "65+")</f>
        <v>65</v>
      </c>
      <c r="K6" s="159">
        <v>12.0</v>
      </c>
      <c r="L6" s="159" t="s">
        <v>246</v>
      </c>
      <c r="M6" s="159">
        <v>224.5</v>
      </c>
      <c r="N6" s="160" t="s">
        <v>247</v>
      </c>
      <c r="O6" s="161">
        <v>119.0</v>
      </c>
      <c r="P6" s="162">
        <v>1.0</v>
      </c>
      <c r="Q6" s="163" t="s">
        <v>248</v>
      </c>
      <c r="R6" s="164"/>
      <c r="S6" s="165"/>
      <c r="T6" s="166">
        <v>52.0</v>
      </c>
    </row>
    <row r="7" ht="18.75" customHeight="1">
      <c r="B7" s="167" t="s">
        <v>244</v>
      </c>
      <c r="C7" s="168" t="s">
        <v>91</v>
      </c>
      <c r="D7" s="157" t="s">
        <v>175</v>
      </c>
      <c r="E7" s="158" t="s">
        <v>176</v>
      </c>
      <c r="F7" s="158" t="s">
        <v>176</v>
      </c>
      <c r="G7" s="158" t="s">
        <v>45</v>
      </c>
      <c r="H7" s="159">
        <v>56.8</v>
      </c>
      <c r="I7" s="159">
        <v>57.0</v>
      </c>
      <c r="J7" s="159" t="str">
        <f t="shared" si="1"/>
        <v>65</v>
      </c>
      <c r="K7" s="159">
        <v>12.0</v>
      </c>
      <c r="L7" s="159" t="s">
        <v>198</v>
      </c>
      <c r="M7" s="159"/>
      <c r="N7" s="160" t="s">
        <v>247</v>
      </c>
      <c r="O7" s="169">
        <v>66.0</v>
      </c>
      <c r="P7" s="170">
        <v>1.0</v>
      </c>
      <c r="Q7" s="171" t="s">
        <v>249</v>
      </c>
      <c r="R7" s="172"/>
      <c r="S7" s="173"/>
      <c r="T7" s="166">
        <v>57.0</v>
      </c>
    </row>
    <row r="8" ht="18.75" customHeight="1">
      <c r="B8" s="174" t="s">
        <v>244</v>
      </c>
      <c r="C8" s="158" t="s">
        <v>250</v>
      </c>
      <c r="D8" s="157" t="s">
        <v>175</v>
      </c>
      <c r="E8" s="158" t="s">
        <v>176</v>
      </c>
      <c r="F8" s="158" t="s">
        <v>176</v>
      </c>
      <c r="G8" s="158" t="s">
        <v>45</v>
      </c>
      <c r="H8" s="159">
        <v>55.0</v>
      </c>
      <c r="I8" s="159">
        <v>57.0</v>
      </c>
      <c r="J8" s="159" t="str">
        <f t="shared" si="1"/>
        <v>65</v>
      </c>
      <c r="K8" s="159">
        <v>8.0</v>
      </c>
      <c r="L8" s="159" t="s">
        <v>47</v>
      </c>
      <c r="M8" s="159"/>
      <c r="N8" s="160" t="s">
        <v>247</v>
      </c>
      <c r="O8" s="175">
        <v>105.0</v>
      </c>
      <c r="P8" s="170">
        <v>2.0</v>
      </c>
      <c r="Q8" s="171" t="s">
        <v>251</v>
      </c>
      <c r="R8" s="172"/>
      <c r="S8" s="173"/>
      <c r="T8" s="176">
        <v>61.0</v>
      </c>
    </row>
    <row r="9" ht="18.75" hidden="1" customHeight="1">
      <c r="B9" s="174" t="s">
        <v>244</v>
      </c>
      <c r="C9" s="158" t="s">
        <v>252</v>
      </c>
      <c r="D9" s="157" t="s">
        <v>181</v>
      </c>
      <c r="E9" s="158" t="s">
        <v>182</v>
      </c>
      <c r="F9" s="158" t="s">
        <v>176</v>
      </c>
      <c r="G9" s="158" t="s">
        <v>38</v>
      </c>
      <c r="H9" s="159">
        <v>68.6</v>
      </c>
      <c r="I9" s="159">
        <v>70.0</v>
      </c>
      <c r="J9" s="159" t="str">
        <f t="shared" si="1"/>
        <v>65+</v>
      </c>
      <c r="K9" s="159">
        <v>16.0</v>
      </c>
      <c r="L9" s="159" t="s">
        <v>253</v>
      </c>
      <c r="M9" s="177"/>
      <c r="N9" s="160" t="s">
        <v>247</v>
      </c>
      <c r="O9" s="175">
        <v>99.0</v>
      </c>
      <c r="P9" s="178"/>
      <c r="Q9" s="179"/>
      <c r="R9" s="179"/>
      <c r="S9" s="180"/>
      <c r="T9" s="176">
        <v>66.0</v>
      </c>
    </row>
    <row r="10" ht="18.75" customHeight="1">
      <c r="B10" s="181" t="s">
        <v>244</v>
      </c>
      <c r="C10" s="182" t="s">
        <v>227</v>
      </c>
      <c r="D10" s="157" t="s">
        <v>175</v>
      </c>
      <c r="E10" s="158" t="s">
        <v>176</v>
      </c>
      <c r="F10" s="158" t="s">
        <v>176</v>
      </c>
      <c r="G10" s="158" t="s">
        <v>45</v>
      </c>
      <c r="H10" s="183">
        <v>63.8</v>
      </c>
      <c r="I10" s="159">
        <v>66.0</v>
      </c>
      <c r="J10" s="159" t="str">
        <f t="shared" si="1"/>
        <v>65</v>
      </c>
      <c r="K10" s="159">
        <v>16.0</v>
      </c>
      <c r="L10" s="159" t="s">
        <v>47</v>
      </c>
      <c r="M10" s="159"/>
      <c r="N10" s="160" t="s">
        <v>247</v>
      </c>
      <c r="O10" s="175">
        <v>151.0</v>
      </c>
      <c r="P10" s="184">
        <v>1.0</v>
      </c>
      <c r="Q10" s="185" t="s">
        <v>251</v>
      </c>
      <c r="R10" s="186"/>
      <c r="S10" s="187"/>
      <c r="T10" s="176">
        <v>70.0</v>
      </c>
    </row>
    <row r="11" ht="18.75" customHeight="1">
      <c r="B11" s="174" t="s">
        <v>244</v>
      </c>
      <c r="C11" s="158" t="s">
        <v>250</v>
      </c>
      <c r="D11" s="157" t="s">
        <v>175</v>
      </c>
      <c r="E11" s="158" t="s">
        <v>176</v>
      </c>
      <c r="F11" s="158" t="s">
        <v>176</v>
      </c>
      <c r="G11" s="158" t="s">
        <v>45</v>
      </c>
      <c r="H11" s="159">
        <v>55.0</v>
      </c>
      <c r="I11" s="159">
        <v>57.0</v>
      </c>
      <c r="J11" s="159" t="str">
        <f t="shared" si="1"/>
        <v>65</v>
      </c>
      <c r="K11" s="159">
        <v>8.0</v>
      </c>
      <c r="L11" s="159" t="s">
        <v>177</v>
      </c>
      <c r="M11" s="159"/>
      <c r="N11" s="160" t="s">
        <v>247</v>
      </c>
      <c r="O11" s="175">
        <v>189.0</v>
      </c>
      <c r="P11" s="188">
        <v>4.0</v>
      </c>
      <c r="Q11" s="189" t="s">
        <v>254</v>
      </c>
      <c r="R11" s="190"/>
      <c r="S11" s="191"/>
      <c r="T11" s="176">
        <v>74.0</v>
      </c>
    </row>
    <row r="12" ht="18.75" hidden="1" customHeight="1">
      <c r="B12" s="155" t="s">
        <v>244</v>
      </c>
      <c r="C12" s="156" t="s">
        <v>245</v>
      </c>
      <c r="D12" s="157" t="s">
        <v>196</v>
      </c>
      <c r="E12" s="158" t="s">
        <v>182</v>
      </c>
      <c r="F12" s="158" t="s">
        <v>176</v>
      </c>
      <c r="G12" s="158" t="s">
        <v>38</v>
      </c>
      <c r="H12" s="159">
        <v>60.4</v>
      </c>
      <c r="I12" s="159">
        <v>61.0</v>
      </c>
      <c r="J12" s="159" t="str">
        <f t="shared" si="1"/>
        <v>65</v>
      </c>
      <c r="K12" s="159">
        <v>12.0</v>
      </c>
      <c r="L12" s="159" t="s">
        <v>253</v>
      </c>
      <c r="M12" s="177"/>
      <c r="N12" s="160" t="s">
        <v>247</v>
      </c>
      <c r="O12" s="161">
        <v>211.0</v>
      </c>
      <c r="P12" s="192"/>
      <c r="Q12" s="190"/>
      <c r="R12" s="190"/>
      <c r="S12" s="191"/>
      <c r="T12" s="176">
        <v>80.0</v>
      </c>
    </row>
    <row r="13" ht="18.75" customHeight="1">
      <c r="B13" s="167" t="s">
        <v>244</v>
      </c>
      <c r="C13" s="168" t="s">
        <v>91</v>
      </c>
      <c r="D13" s="157" t="s">
        <v>175</v>
      </c>
      <c r="E13" s="158" t="s">
        <v>176</v>
      </c>
      <c r="F13" s="158" t="s">
        <v>176</v>
      </c>
      <c r="G13" s="158" t="s">
        <v>45</v>
      </c>
      <c r="H13" s="193">
        <v>56.8</v>
      </c>
      <c r="I13" s="159">
        <v>57.0</v>
      </c>
      <c r="J13" s="159" t="str">
        <f t="shared" si="1"/>
        <v>65</v>
      </c>
      <c r="K13" s="194">
        <v>12.0</v>
      </c>
      <c r="L13" s="159" t="s">
        <v>177</v>
      </c>
      <c r="M13" s="159"/>
      <c r="N13" s="160" t="s">
        <v>247</v>
      </c>
      <c r="O13" s="175">
        <v>115.0</v>
      </c>
      <c r="P13" s="195">
        <v>3.0</v>
      </c>
      <c r="Q13" s="189" t="s">
        <v>254</v>
      </c>
      <c r="R13" s="149"/>
      <c r="S13" s="196"/>
      <c r="T13" s="176" t="s">
        <v>255</v>
      </c>
    </row>
    <row r="14" ht="18.75" hidden="1" customHeight="1">
      <c r="B14" s="174" t="s">
        <v>244</v>
      </c>
      <c r="C14" s="158" t="s">
        <v>200</v>
      </c>
      <c r="D14" s="157" t="s">
        <v>175</v>
      </c>
      <c r="E14" s="158" t="s">
        <v>176</v>
      </c>
      <c r="F14" s="158" t="s">
        <v>176</v>
      </c>
      <c r="G14" s="158" t="s">
        <v>45</v>
      </c>
      <c r="H14" s="193">
        <v>78.1</v>
      </c>
      <c r="I14" s="159" t="s">
        <v>255</v>
      </c>
      <c r="J14" s="159" t="str">
        <f t="shared" si="1"/>
        <v>65+</v>
      </c>
      <c r="K14" s="194">
        <v>12.0</v>
      </c>
      <c r="L14" s="159" t="s">
        <v>256</v>
      </c>
      <c r="M14" s="177"/>
      <c r="N14" s="160" t="s">
        <v>247</v>
      </c>
      <c r="O14" s="175">
        <v>84.0</v>
      </c>
      <c r="P14" s="197"/>
      <c r="Q14" s="149"/>
      <c r="R14" s="149"/>
      <c r="S14" s="196"/>
      <c r="T14" s="198">
        <v>84.0</v>
      </c>
    </row>
    <row r="15" ht="18.75" hidden="1" customHeight="1">
      <c r="B15" s="174" t="s">
        <v>244</v>
      </c>
      <c r="C15" s="158" t="s">
        <v>200</v>
      </c>
      <c r="D15" s="157" t="s">
        <v>175</v>
      </c>
      <c r="E15" s="158" t="s">
        <v>176</v>
      </c>
      <c r="F15" s="158" t="s">
        <v>176</v>
      </c>
      <c r="G15" s="158" t="s">
        <v>45</v>
      </c>
      <c r="H15" s="193">
        <v>78.1</v>
      </c>
      <c r="I15" s="159" t="s">
        <v>255</v>
      </c>
      <c r="J15" s="159" t="str">
        <f t="shared" si="1"/>
        <v>65+</v>
      </c>
      <c r="K15" s="194">
        <v>12.0</v>
      </c>
      <c r="L15" s="159" t="s">
        <v>257</v>
      </c>
      <c r="M15" s="177"/>
      <c r="N15" s="160" t="s">
        <v>247</v>
      </c>
      <c r="O15" s="175">
        <v>223.0</v>
      </c>
      <c r="P15" s="197"/>
      <c r="Q15" s="149"/>
      <c r="R15" s="149"/>
      <c r="S15" s="196"/>
      <c r="T15" s="198">
        <v>89.0</v>
      </c>
    </row>
    <row r="16" ht="18.75" customHeight="1">
      <c r="B16" s="174" t="s">
        <v>244</v>
      </c>
      <c r="C16" s="158" t="s">
        <v>258</v>
      </c>
      <c r="D16" s="157" t="s">
        <v>224</v>
      </c>
      <c r="E16" s="158" t="s">
        <v>225</v>
      </c>
      <c r="F16" s="158" t="s">
        <v>176</v>
      </c>
      <c r="G16" s="158" t="s">
        <v>226</v>
      </c>
      <c r="H16" s="193">
        <v>60.7</v>
      </c>
      <c r="I16" s="159">
        <v>61.0</v>
      </c>
      <c r="J16" s="159" t="str">
        <f t="shared" si="1"/>
        <v>65</v>
      </c>
      <c r="K16" s="194">
        <v>16.0</v>
      </c>
      <c r="L16" s="159" t="s">
        <v>177</v>
      </c>
      <c r="M16" s="159"/>
      <c r="N16" s="160" t="s">
        <v>247</v>
      </c>
      <c r="O16" s="175">
        <v>132.0</v>
      </c>
      <c r="P16" s="195">
        <v>2.0</v>
      </c>
      <c r="Q16" s="189" t="s">
        <v>254</v>
      </c>
      <c r="R16" s="149"/>
      <c r="S16" s="196"/>
      <c r="T16" s="198">
        <v>93.0</v>
      </c>
    </row>
    <row r="17" ht="18.75" customHeight="1">
      <c r="B17" s="181" t="s">
        <v>244</v>
      </c>
      <c r="C17" s="199" t="s">
        <v>227</v>
      </c>
      <c r="D17" s="200" t="s">
        <v>175</v>
      </c>
      <c r="E17" s="201" t="s">
        <v>176</v>
      </c>
      <c r="F17" s="201" t="s">
        <v>176</v>
      </c>
      <c r="G17" s="201" t="s">
        <v>45</v>
      </c>
      <c r="H17" s="202">
        <v>63.8</v>
      </c>
      <c r="I17" s="203">
        <v>66.0</v>
      </c>
      <c r="J17" s="203" t="str">
        <f t="shared" si="1"/>
        <v>65</v>
      </c>
      <c r="K17" s="204">
        <v>16.0</v>
      </c>
      <c r="L17" s="203" t="s">
        <v>177</v>
      </c>
      <c r="M17" s="203"/>
      <c r="N17" s="205" t="s">
        <v>247</v>
      </c>
      <c r="O17" s="206">
        <v>181.0</v>
      </c>
      <c r="P17" s="184">
        <v>1.0</v>
      </c>
      <c r="Q17" s="207" t="s">
        <v>254</v>
      </c>
      <c r="R17" s="186"/>
      <c r="S17" s="187"/>
      <c r="T17" s="198">
        <v>102.0</v>
      </c>
    </row>
    <row r="18" ht="18.75" customHeight="1">
      <c r="B18" s="208" t="s">
        <v>244</v>
      </c>
      <c r="C18" s="209" t="s">
        <v>252</v>
      </c>
      <c r="D18" s="210" t="s">
        <v>181</v>
      </c>
      <c r="E18" s="209" t="s">
        <v>182</v>
      </c>
      <c r="F18" s="209" t="s">
        <v>176</v>
      </c>
      <c r="G18" s="209" t="s">
        <v>38</v>
      </c>
      <c r="H18" s="211">
        <v>68.6</v>
      </c>
      <c r="I18" s="212">
        <v>70.0</v>
      </c>
      <c r="J18" s="212" t="str">
        <f t="shared" si="1"/>
        <v>65+</v>
      </c>
      <c r="K18" s="213">
        <v>16.0</v>
      </c>
      <c r="L18" s="212" t="s">
        <v>246</v>
      </c>
      <c r="M18" s="212">
        <v>119.5</v>
      </c>
      <c r="N18" s="214" t="s">
        <v>247</v>
      </c>
      <c r="O18" s="215">
        <v>70.0</v>
      </c>
      <c r="P18" s="162">
        <v>1.0</v>
      </c>
      <c r="Q18" s="163" t="s">
        <v>259</v>
      </c>
      <c r="R18" s="164"/>
      <c r="S18" s="165"/>
      <c r="T18" s="216" t="s">
        <v>260</v>
      </c>
    </row>
    <row r="19" ht="18.75" hidden="1" customHeight="1">
      <c r="B19" s="167" t="s">
        <v>244</v>
      </c>
      <c r="C19" s="168" t="s">
        <v>261</v>
      </c>
      <c r="D19" s="157" t="s">
        <v>191</v>
      </c>
      <c r="E19" s="158" t="s">
        <v>192</v>
      </c>
      <c r="F19" s="158" t="s">
        <v>176</v>
      </c>
      <c r="G19" s="158" t="s">
        <v>42</v>
      </c>
      <c r="H19" s="193">
        <v>65.1</v>
      </c>
      <c r="I19" s="159">
        <v>66.0</v>
      </c>
      <c r="J19" s="159" t="str">
        <f t="shared" si="1"/>
        <v>65+</v>
      </c>
      <c r="K19" s="194">
        <v>12.0</v>
      </c>
      <c r="L19" s="159" t="s">
        <v>183</v>
      </c>
      <c r="M19" s="159"/>
      <c r="N19" s="160" t="s">
        <v>247</v>
      </c>
      <c r="O19" s="169">
        <v>147.0</v>
      </c>
      <c r="P19" s="162">
        <v>1.0</v>
      </c>
      <c r="Q19" s="217" t="s">
        <v>262</v>
      </c>
      <c r="R19" s="218"/>
      <c r="S19" s="219"/>
      <c r="T19" s="104"/>
    </row>
    <row r="20" ht="18.75" customHeight="1">
      <c r="B20" s="181" t="s">
        <v>244</v>
      </c>
      <c r="C20" s="182" t="s">
        <v>207</v>
      </c>
      <c r="D20" s="157" t="s">
        <v>175</v>
      </c>
      <c r="E20" s="158" t="s">
        <v>176</v>
      </c>
      <c r="F20" s="158" t="s">
        <v>176</v>
      </c>
      <c r="G20" s="158" t="s">
        <v>45</v>
      </c>
      <c r="H20" s="220">
        <v>71.1</v>
      </c>
      <c r="I20" s="159">
        <v>74.0</v>
      </c>
      <c r="J20" s="159" t="str">
        <f t="shared" si="1"/>
        <v>65+</v>
      </c>
      <c r="K20" s="194">
        <v>12.0</v>
      </c>
      <c r="L20" s="159" t="s">
        <v>198</v>
      </c>
      <c r="M20" s="159"/>
      <c r="N20" s="160" t="s">
        <v>247</v>
      </c>
      <c r="O20" s="169">
        <v>43.0</v>
      </c>
      <c r="P20" s="170">
        <v>2.0</v>
      </c>
      <c r="Q20" s="171" t="s">
        <v>263</v>
      </c>
      <c r="R20" s="221"/>
      <c r="S20" s="222"/>
      <c r="T20" s="104"/>
    </row>
    <row r="21" ht="18.75" hidden="1" customHeight="1">
      <c r="B21" s="174" t="s">
        <v>244</v>
      </c>
      <c r="C21" s="158" t="s">
        <v>264</v>
      </c>
      <c r="D21" s="157" t="s">
        <v>175</v>
      </c>
      <c r="E21" s="158" t="s">
        <v>176</v>
      </c>
      <c r="F21" s="158" t="s">
        <v>176</v>
      </c>
      <c r="G21" s="158" t="s">
        <v>45</v>
      </c>
      <c r="H21" s="159">
        <v>87.4</v>
      </c>
      <c r="I21" s="223" t="s">
        <v>255</v>
      </c>
      <c r="J21" s="159" t="str">
        <f t="shared" si="1"/>
        <v>65+</v>
      </c>
      <c r="K21" s="159">
        <v>12.0</v>
      </c>
      <c r="L21" s="159" t="s">
        <v>265</v>
      </c>
      <c r="M21" s="177"/>
      <c r="N21" s="160" t="s">
        <v>247</v>
      </c>
      <c r="O21" s="224">
        <v>111.0</v>
      </c>
      <c r="P21" s="178"/>
      <c r="Q21" s="225"/>
      <c r="R21" s="225"/>
      <c r="S21" s="226"/>
      <c r="T21" s="104"/>
    </row>
    <row r="22" ht="18.75" hidden="1" customHeight="1">
      <c r="B22" s="174" t="s">
        <v>244</v>
      </c>
      <c r="C22" s="158" t="s">
        <v>264</v>
      </c>
      <c r="D22" s="157" t="s">
        <v>175</v>
      </c>
      <c r="E22" s="158" t="s">
        <v>176</v>
      </c>
      <c r="F22" s="158" t="s">
        <v>176</v>
      </c>
      <c r="G22" s="158" t="s">
        <v>45</v>
      </c>
      <c r="H22" s="159">
        <v>87.4</v>
      </c>
      <c r="I22" s="223" t="s">
        <v>255</v>
      </c>
      <c r="J22" s="159" t="str">
        <f t="shared" si="1"/>
        <v>65+</v>
      </c>
      <c r="K22" s="159">
        <v>12.0</v>
      </c>
      <c r="L22" s="159" t="s">
        <v>257</v>
      </c>
      <c r="M22" s="177"/>
      <c r="N22" s="160" t="s">
        <v>247</v>
      </c>
      <c r="O22" s="224">
        <v>105.0</v>
      </c>
      <c r="P22" s="178"/>
      <c r="Q22" s="225"/>
      <c r="R22" s="225"/>
      <c r="S22" s="226"/>
      <c r="T22" s="104"/>
    </row>
    <row r="23" ht="18.75" customHeight="1">
      <c r="B23" s="174" t="s">
        <v>244</v>
      </c>
      <c r="C23" s="158" t="s">
        <v>266</v>
      </c>
      <c r="D23" s="157" t="s">
        <v>196</v>
      </c>
      <c r="E23" s="158" t="s">
        <v>267</v>
      </c>
      <c r="F23" s="158" t="s">
        <v>176</v>
      </c>
      <c r="G23" s="158" t="s">
        <v>231</v>
      </c>
      <c r="H23" s="159">
        <v>70.0</v>
      </c>
      <c r="I23" s="159">
        <v>70.0</v>
      </c>
      <c r="J23" s="159" t="str">
        <f t="shared" si="1"/>
        <v>65+</v>
      </c>
      <c r="K23" s="159">
        <v>12.0</v>
      </c>
      <c r="L23" s="159" t="s">
        <v>198</v>
      </c>
      <c r="M23" s="159"/>
      <c r="N23" s="160" t="s">
        <v>247</v>
      </c>
      <c r="O23" s="169">
        <v>102.0</v>
      </c>
      <c r="P23" s="195">
        <v>1.0</v>
      </c>
      <c r="Q23" s="227" t="s">
        <v>263</v>
      </c>
      <c r="R23" s="225"/>
      <c r="S23" s="226"/>
      <c r="T23" s="104"/>
    </row>
    <row r="24" ht="18.75" customHeight="1">
      <c r="B24" s="174" t="s">
        <v>244</v>
      </c>
      <c r="C24" s="158" t="s">
        <v>10</v>
      </c>
      <c r="D24" s="157" t="s">
        <v>181</v>
      </c>
      <c r="E24" s="158" t="s">
        <v>182</v>
      </c>
      <c r="F24" s="158" t="s">
        <v>176</v>
      </c>
      <c r="G24" s="158" t="s">
        <v>38</v>
      </c>
      <c r="H24" s="159">
        <v>71.6</v>
      </c>
      <c r="I24" s="228">
        <v>74.0</v>
      </c>
      <c r="J24" s="159" t="str">
        <f t="shared" si="1"/>
        <v>65+</v>
      </c>
      <c r="K24" s="159">
        <v>16.0</v>
      </c>
      <c r="L24" s="159" t="s">
        <v>198</v>
      </c>
      <c r="M24" s="159"/>
      <c r="N24" s="160" t="s">
        <v>247</v>
      </c>
      <c r="O24" s="224">
        <v>21.0</v>
      </c>
      <c r="P24" s="162">
        <v>1.0</v>
      </c>
      <c r="Q24" s="163" t="s">
        <v>268</v>
      </c>
      <c r="R24" s="229"/>
      <c r="S24" s="230"/>
      <c r="T24" s="104"/>
    </row>
    <row r="25" ht="18.75" customHeight="1">
      <c r="B25" s="174" t="s">
        <v>244</v>
      </c>
      <c r="C25" s="158" t="s">
        <v>269</v>
      </c>
      <c r="D25" s="157" t="s">
        <v>181</v>
      </c>
      <c r="E25" s="158" t="s">
        <v>182</v>
      </c>
      <c r="F25" s="158" t="s">
        <v>176</v>
      </c>
      <c r="G25" s="157" t="s">
        <v>38</v>
      </c>
      <c r="H25" s="159">
        <v>73.0</v>
      </c>
      <c r="I25" s="159">
        <v>74.0</v>
      </c>
      <c r="J25" s="159" t="str">
        <f t="shared" si="1"/>
        <v>65+</v>
      </c>
      <c r="K25" s="159">
        <v>12.0</v>
      </c>
      <c r="L25" s="159" t="s">
        <v>177</v>
      </c>
      <c r="M25" s="159"/>
      <c r="N25" s="160" t="s">
        <v>247</v>
      </c>
      <c r="O25" s="169">
        <v>89.0</v>
      </c>
      <c r="P25" s="170">
        <v>2.0</v>
      </c>
      <c r="Q25" s="171" t="s">
        <v>270</v>
      </c>
      <c r="R25" s="231"/>
      <c r="S25" s="232"/>
      <c r="T25" s="104"/>
    </row>
    <row r="26" ht="18.75" customHeight="1">
      <c r="B26" s="181" t="s">
        <v>244</v>
      </c>
      <c r="C26" s="182" t="s">
        <v>207</v>
      </c>
      <c r="D26" s="157" t="s">
        <v>175</v>
      </c>
      <c r="E26" s="158" t="s">
        <v>176</v>
      </c>
      <c r="F26" s="158" t="s">
        <v>176</v>
      </c>
      <c r="G26" s="158" t="s">
        <v>45</v>
      </c>
      <c r="H26" s="233">
        <v>71.1</v>
      </c>
      <c r="I26" s="159">
        <v>74.0</v>
      </c>
      <c r="J26" s="159" t="str">
        <f t="shared" si="1"/>
        <v>65+</v>
      </c>
      <c r="K26" s="159">
        <v>12.0</v>
      </c>
      <c r="L26" s="159" t="s">
        <v>177</v>
      </c>
      <c r="M26" s="159"/>
      <c r="N26" s="160" t="s">
        <v>247</v>
      </c>
      <c r="O26" s="169">
        <v>200.0</v>
      </c>
      <c r="P26" s="195">
        <v>1.0</v>
      </c>
      <c r="Q26" s="227" t="s">
        <v>270</v>
      </c>
      <c r="R26" s="234"/>
      <c r="S26" s="235"/>
      <c r="T26" s="104"/>
    </row>
    <row r="27" ht="18.75" hidden="1" customHeight="1">
      <c r="B27" s="167" t="s">
        <v>244</v>
      </c>
      <c r="C27" s="168" t="s">
        <v>261</v>
      </c>
      <c r="D27" s="157" t="s">
        <v>191</v>
      </c>
      <c r="E27" s="158" t="s">
        <v>192</v>
      </c>
      <c r="F27" s="158" t="s">
        <v>176</v>
      </c>
      <c r="G27" s="158" t="s">
        <v>42</v>
      </c>
      <c r="H27" s="159">
        <v>65.1</v>
      </c>
      <c r="I27" s="203">
        <v>66.0</v>
      </c>
      <c r="J27" s="159" t="str">
        <f t="shared" si="1"/>
        <v>65+</v>
      </c>
      <c r="K27" s="159">
        <v>12.0</v>
      </c>
      <c r="L27" s="159" t="s">
        <v>177</v>
      </c>
      <c r="M27" s="159"/>
      <c r="N27" s="160" t="s">
        <v>247</v>
      </c>
      <c r="O27" s="169">
        <v>219.0</v>
      </c>
      <c r="P27" s="184">
        <v>1.0</v>
      </c>
      <c r="Q27" s="236" t="s">
        <v>270</v>
      </c>
      <c r="R27" s="237"/>
      <c r="S27" s="238"/>
      <c r="T27" s="104"/>
    </row>
    <row r="28" ht="18.75" customHeight="1">
      <c r="B28" s="174" t="s">
        <v>244</v>
      </c>
      <c r="C28" s="158" t="s">
        <v>271</v>
      </c>
      <c r="D28" s="157" t="s">
        <v>224</v>
      </c>
      <c r="E28" s="158" t="s">
        <v>225</v>
      </c>
      <c r="F28" s="158" t="s">
        <v>176</v>
      </c>
      <c r="G28" s="158" t="s">
        <v>226</v>
      </c>
      <c r="H28" s="193">
        <v>79.8</v>
      </c>
      <c r="I28" s="159" t="s">
        <v>255</v>
      </c>
      <c r="J28" s="159" t="str">
        <f t="shared" si="1"/>
        <v>65+</v>
      </c>
      <c r="K28" s="194">
        <v>16.0</v>
      </c>
      <c r="L28" s="159" t="s">
        <v>177</v>
      </c>
      <c r="M28" s="159"/>
      <c r="N28" s="160" t="s">
        <v>247</v>
      </c>
      <c r="O28" s="239">
        <v>124.0</v>
      </c>
      <c r="P28" s="170">
        <v>2.0</v>
      </c>
      <c r="Q28" s="171" t="s">
        <v>272</v>
      </c>
      <c r="R28" s="221"/>
      <c r="S28" s="222"/>
      <c r="T28" s="104"/>
    </row>
    <row r="29" ht="18.75" customHeight="1">
      <c r="B29" s="174" t="s">
        <v>244</v>
      </c>
      <c r="C29" s="158" t="s">
        <v>10</v>
      </c>
      <c r="D29" s="157" t="s">
        <v>181</v>
      </c>
      <c r="E29" s="158" t="s">
        <v>182</v>
      </c>
      <c r="F29" s="158" t="s">
        <v>176</v>
      </c>
      <c r="G29" s="158" t="s">
        <v>38</v>
      </c>
      <c r="H29" s="193">
        <v>71.6</v>
      </c>
      <c r="I29" s="159">
        <v>74.0</v>
      </c>
      <c r="J29" s="159" t="str">
        <f t="shared" si="1"/>
        <v>65+</v>
      </c>
      <c r="K29" s="194">
        <v>16.0</v>
      </c>
      <c r="L29" s="159" t="s">
        <v>177</v>
      </c>
      <c r="M29" s="159"/>
      <c r="N29" s="160" t="s">
        <v>247</v>
      </c>
      <c r="O29" s="239">
        <v>140.0</v>
      </c>
      <c r="P29" s="184">
        <v>1.0</v>
      </c>
      <c r="Q29" s="185" t="s">
        <v>272</v>
      </c>
      <c r="R29" s="240"/>
      <c r="S29" s="241"/>
      <c r="T29" s="104"/>
    </row>
    <row r="30" ht="18.75" customHeight="1">
      <c r="B30" s="181" t="s">
        <v>244</v>
      </c>
      <c r="C30" s="182" t="s">
        <v>38</v>
      </c>
      <c r="D30" s="157" t="s">
        <v>181</v>
      </c>
      <c r="E30" s="158" t="s">
        <v>182</v>
      </c>
      <c r="F30" s="158" t="s">
        <v>176</v>
      </c>
      <c r="G30" s="158" t="s">
        <v>193</v>
      </c>
      <c r="H30" s="193">
        <v>69.9</v>
      </c>
      <c r="I30" s="159">
        <v>70.0</v>
      </c>
      <c r="J30" s="159" t="str">
        <f t="shared" si="1"/>
        <v>65+</v>
      </c>
      <c r="K30" s="194">
        <v>20.0</v>
      </c>
      <c r="L30" s="159" t="s">
        <v>177</v>
      </c>
      <c r="M30" s="159"/>
      <c r="N30" s="160" t="s">
        <v>247</v>
      </c>
      <c r="O30" s="242">
        <v>202.0</v>
      </c>
      <c r="P30" s="170">
        <v>1.0</v>
      </c>
      <c r="Q30" s="171" t="s">
        <v>273</v>
      </c>
      <c r="R30" s="221"/>
      <c r="S30" s="222"/>
      <c r="T30" s="104"/>
    </row>
    <row r="31" ht="18.75" customHeight="1">
      <c r="B31" s="174" t="s">
        <v>244</v>
      </c>
      <c r="C31" s="158" t="s">
        <v>200</v>
      </c>
      <c r="D31" s="157" t="s">
        <v>175</v>
      </c>
      <c r="E31" s="158" t="s">
        <v>176</v>
      </c>
      <c r="F31" s="158" t="s">
        <v>176</v>
      </c>
      <c r="G31" s="158" t="s">
        <v>45</v>
      </c>
      <c r="H31" s="159">
        <v>78.1</v>
      </c>
      <c r="I31" s="228" t="s">
        <v>255</v>
      </c>
      <c r="J31" s="159" t="str">
        <f t="shared" si="1"/>
        <v>65+</v>
      </c>
      <c r="K31" s="159">
        <v>12.0</v>
      </c>
      <c r="L31" s="159" t="s">
        <v>274</v>
      </c>
      <c r="M31" s="159">
        <v>255.5</v>
      </c>
      <c r="N31" s="160" t="s">
        <v>247</v>
      </c>
      <c r="O31" s="175">
        <v>90.0</v>
      </c>
      <c r="P31" s="170">
        <v>2.0</v>
      </c>
      <c r="Q31" s="171" t="s">
        <v>275</v>
      </c>
      <c r="R31" s="231"/>
      <c r="S31" s="232"/>
      <c r="T31" s="104"/>
    </row>
    <row r="32" ht="18.75" customHeight="1">
      <c r="B32" s="167" t="s">
        <v>244</v>
      </c>
      <c r="C32" s="168" t="s">
        <v>261</v>
      </c>
      <c r="D32" s="157" t="s">
        <v>191</v>
      </c>
      <c r="E32" s="158" t="s">
        <v>192</v>
      </c>
      <c r="F32" s="158" t="s">
        <v>176</v>
      </c>
      <c r="G32" s="158" t="s">
        <v>42</v>
      </c>
      <c r="H32" s="159">
        <v>65.1</v>
      </c>
      <c r="I32" s="228">
        <v>66.0</v>
      </c>
      <c r="J32" s="159" t="str">
        <f t="shared" si="1"/>
        <v>65+</v>
      </c>
      <c r="K32" s="159">
        <v>12.0</v>
      </c>
      <c r="L32" s="159" t="s">
        <v>198</v>
      </c>
      <c r="M32" s="159">
        <v>321.5</v>
      </c>
      <c r="N32" s="160" t="s">
        <v>247</v>
      </c>
      <c r="O32" s="175">
        <v>114.0</v>
      </c>
      <c r="P32" s="184">
        <v>1.0</v>
      </c>
      <c r="Q32" s="185" t="s">
        <v>275</v>
      </c>
      <c r="R32" s="240"/>
      <c r="S32" s="241"/>
      <c r="T32" s="104"/>
    </row>
    <row r="33" ht="18.75" customHeight="1">
      <c r="B33" s="174" t="s">
        <v>244</v>
      </c>
      <c r="C33" s="201" t="s">
        <v>264</v>
      </c>
      <c r="D33" s="200" t="s">
        <v>175</v>
      </c>
      <c r="E33" s="201" t="s">
        <v>176</v>
      </c>
      <c r="F33" s="201" t="s">
        <v>176</v>
      </c>
      <c r="G33" s="201" t="s">
        <v>45</v>
      </c>
      <c r="H33" s="203">
        <v>87.4</v>
      </c>
      <c r="I33" s="243" t="s">
        <v>255</v>
      </c>
      <c r="J33" s="203" t="str">
        <f t="shared" si="1"/>
        <v>65+</v>
      </c>
      <c r="K33" s="203">
        <v>12.0</v>
      </c>
      <c r="L33" s="203" t="s">
        <v>276</v>
      </c>
      <c r="M33" s="244">
        <v>244.8</v>
      </c>
      <c r="N33" s="205" t="s">
        <v>247</v>
      </c>
      <c r="O33" s="239">
        <v>122.0</v>
      </c>
      <c r="P33" s="184">
        <v>1.0</v>
      </c>
      <c r="Q33" s="185" t="s">
        <v>277</v>
      </c>
      <c r="R33" s="240"/>
      <c r="S33" s="241"/>
      <c r="T33" s="104"/>
    </row>
    <row r="34" ht="18.75" customHeight="1">
      <c r="B34" s="245"/>
      <c r="C34" s="246" t="s">
        <v>278</v>
      </c>
      <c r="D34" s="247" t="s">
        <v>279</v>
      </c>
      <c r="E34" s="246" t="s">
        <v>225</v>
      </c>
      <c r="F34" s="246" t="s">
        <v>176</v>
      </c>
      <c r="G34" s="246" t="s">
        <v>280</v>
      </c>
      <c r="H34" s="248">
        <v>74.3</v>
      </c>
      <c r="I34" s="248" t="s">
        <v>255</v>
      </c>
      <c r="J34" s="248" t="str">
        <f t="shared" ref="J34:J49" si="2">ifs(H34&lt;80.1, "80", H34&gt;80, "80+")</f>
        <v>80</v>
      </c>
      <c r="K34" s="248">
        <v>16.0</v>
      </c>
      <c r="L34" s="248" t="s">
        <v>183</v>
      </c>
      <c r="M34" s="248"/>
      <c r="N34" s="249" t="s">
        <v>247</v>
      </c>
      <c r="O34" s="250">
        <v>68.0</v>
      </c>
      <c r="P34" s="162">
        <v>1.0</v>
      </c>
      <c r="Q34" s="163" t="s">
        <v>281</v>
      </c>
      <c r="R34" s="229"/>
      <c r="S34" s="230"/>
      <c r="T34" s="104"/>
    </row>
    <row r="35" ht="18.75" hidden="1" customHeight="1">
      <c r="B35" s="251"/>
      <c r="C35" s="252" t="s">
        <v>282</v>
      </c>
      <c r="D35" s="253" t="s">
        <v>175</v>
      </c>
      <c r="E35" s="252" t="s">
        <v>176</v>
      </c>
      <c r="F35" s="252" t="s">
        <v>176</v>
      </c>
      <c r="G35" s="252" t="s">
        <v>45</v>
      </c>
      <c r="H35" s="254">
        <v>114.2</v>
      </c>
      <c r="I35" s="254" t="s">
        <v>260</v>
      </c>
      <c r="J35" s="254" t="str">
        <f t="shared" si="2"/>
        <v>80+</v>
      </c>
      <c r="K35" s="254">
        <v>24.0</v>
      </c>
      <c r="L35" s="254" t="s">
        <v>265</v>
      </c>
      <c r="M35" s="177"/>
      <c r="N35" s="255" t="s">
        <v>247</v>
      </c>
      <c r="O35" s="256">
        <v>108.0</v>
      </c>
      <c r="P35" s="257"/>
      <c r="Q35" s="229"/>
      <c r="R35" s="229"/>
      <c r="S35" s="230"/>
      <c r="T35" s="104"/>
    </row>
    <row r="36" ht="18.75" hidden="1" customHeight="1">
      <c r="B36" s="251"/>
      <c r="C36" s="258" t="s">
        <v>282</v>
      </c>
      <c r="D36" s="253" t="s">
        <v>175</v>
      </c>
      <c r="E36" s="252" t="s">
        <v>176</v>
      </c>
      <c r="F36" s="252" t="s">
        <v>176</v>
      </c>
      <c r="G36" s="259" t="s">
        <v>45</v>
      </c>
      <c r="H36" s="254">
        <v>114.2</v>
      </c>
      <c r="I36" s="254" t="s">
        <v>260</v>
      </c>
      <c r="J36" s="254" t="str">
        <f t="shared" si="2"/>
        <v>80+</v>
      </c>
      <c r="K36" s="254">
        <v>24.0</v>
      </c>
      <c r="L36" s="254" t="s">
        <v>257</v>
      </c>
      <c r="M36" s="177"/>
      <c r="N36" s="255" t="s">
        <v>247</v>
      </c>
      <c r="O36" s="256">
        <v>135.0</v>
      </c>
      <c r="P36" s="257"/>
      <c r="Q36" s="229"/>
      <c r="R36" s="229"/>
      <c r="S36" s="230"/>
      <c r="T36" s="104"/>
    </row>
    <row r="37" ht="18.75" customHeight="1">
      <c r="A37" s="260"/>
      <c r="B37" s="261"/>
      <c r="C37" s="252" t="s">
        <v>283</v>
      </c>
      <c r="D37" s="252" t="s">
        <v>224</v>
      </c>
      <c r="E37" s="252" t="s">
        <v>225</v>
      </c>
      <c r="F37" s="252" t="s">
        <v>176</v>
      </c>
      <c r="G37" s="252" t="s">
        <v>226</v>
      </c>
      <c r="H37" s="262">
        <v>78.4</v>
      </c>
      <c r="I37" s="254">
        <v>80.0</v>
      </c>
      <c r="J37" s="254" t="str">
        <f t="shared" si="2"/>
        <v>80</v>
      </c>
      <c r="K37" s="254">
        <v>16.0</v>
      </c>
      <c r="L37" s="254" t="s">
        <v>198</v>
      </c>
      <c r="M37" s="254"/>
      <c r="N37" s="255" t="s">
        <v>247</v>
      </c>
      <c r="O37" s="263">
        <v>80.0</v>
      </c>
      <c r="P37" s="162">
        <v>1.0</v>
      </c>
      <c r="Q37" s="163" t="s">
        <v>284</v>
      </c>
      <c r="R37" s="229"/>
      <c r="S37" s="230"/>
      <c r="T37" s="104"/>
    </row>
    <row r="38" ht="18.75" hidden="1" customHeight="1">
      <c r="A38" s="154" t="s">
        <v>285</v>
      </c>
      <c r="B38" s="253"/>
      <c r="C38" s="252" t="s">
        <v>56</v>
      </c>
      <c r="D38" s="264" t="s">
        <v>188</v>
      </c>
      <c r="E38" s="265" t="s">
        <v>188</v>
      </c>
      <c r="F38" s="252" t="s">
        <v>176</v>
      </c>
      <c r="G38" s="265" t="s">
        <v>239</v>
      </c>
      <c r="H38" s="266">
        <v>85.1</v>
      </c>
      <c r="I38" s="254">
        <v>89.0</v>
      </c>
      <c r="J38" s="254" t="str">
        <f t="shared" si="2"/>
        <v>80+</v>
      </c>
      <c r="K38" s="254">
        <v>20.0</v>
      </c>
      <c r="L38" s="254" t="s">
        <v>253</v>
      </c>
      <c r="M38" s="177"/>
      <c r="N38" s="255" t="s">
        <v>247</v>
      </c>
      <c r="O38" s="256">
        <v>172.0</v>
      </c>
      <c r="P38" s="267"/>
      <c r="Q38" s="179"/>
      <c r="R38" s="179"/>
      <c r="S38" s="179"/>
      <c r="T38" s="104"/>
    </row>
    <row r="39" ht="18.75" customHeight="1">
      <c r="B39" s="268"/>
      <c r="C39" s="252" t="s">
        <v>278</v>
      </c>
      <c r="D39" s="252" t="s">
        <v>279</v>
      </c>
      <c r="E39" s="252" t="s">
        <v>225</v>
      </c>
      <c r="F39" s="252" t="s">
        <v>176</v>
      </c>
      <c r="G39" s="252" t="s">
        <v>280</v>
      </c>
      <c r="H39" s="254">
        <v>74.3</v>
      </c>
      <c r="I39" s="254" t="s">
        <v>255</v>
      </c>
      <c r="J39" s="254" t="str">
        <f t="shared" si="2"/>
        <v>80</v>
      </c>
      <c r="K39" s="254">
        <v>20.0</v>
      </c>
      <c r="L39" s="254" t="s">
        <v>177</v>
      </c>
      <c r="M39" s="254"/>
      <c r="N39" s="255" t="s">
        <v>247</v>
      </c>
      <c r="O39" s="256">
        <v>151.0</v>
      </c>
      <c r="P39" s="170">
        <v>2.0</v>
      </c>
      <c r="Q39" s="171" t="s">
        <v>286</v>
      </c>
      <c r="R39" s="231"/>
      <c r="S39" s="232"/>
      <c r="T39" s="104"/>
    </row>
    <row r="40" ht="18.75" customHeight="1">
      <c r="B40" s="251"/>
      <c r="C40" s="258" t="s">
        <v>283</v>
      </c>
      <c r="D40" s="268" t="s">
        <v>224</v>
      </c>
      <c r="E40" s="258" t="s">
        <v>225</v>
      </c>
      <c r="F40" s="258" t="s">
        <v>176</v>
      </c>
      <c r="G40" s="258" t="s">
        <v>226</v>
      </c>
      <c r="H40" s="269">
        <v>78.4</v>
      </c>
      <c r="I40" s="270">
        <v>80.0</v>
      </c>
      <c r="J40" s="270" t="str">
        <f t="shared" si="2"/>
        <v>80</v>
      </c>
      <c r="K40" s="270">
        <v>20.0</v>
      </c>
      <c r="L40" s="270" t="s">
        <v>177</v>
      </c>
      <c r="M40" s="270"/>
      <c r="N40" s="271" t="s">
        <v>247</v>
      </c>
      <c r="O40" s="272">
        <v>203.0</v>
      </c>
      <c r="P40" s="188">
        <v>1.0</v>
      </c>
      <c r="Q40" s="189" t="s">
        <v>286</v>
      </c>
      <c r="R40" s="273"/>
      <c r="S40" s="274"/>
      <c r="T40" s="104"/>
    </row>
    <row r="41" ht="18.75" customHeight="1">
      <c r="B41" s="275"/>
      <c r="C41" s="276" t="s">
        <v>282</v>
      </c>
      <c r="D41" s="277" t="s">
        <v>175</v>
      </c>
      <c r="E41" s="276" t="s">
        <v>176</v>
      </c>
      <c r="F41" s="276" t="s">
        <v>176</v>
      </c>
      <c r="G41" s="276" t="s">
        <v>45</v>
      </c>
      <c r="H41" s="278">
        <v>114.2</v>
      </c>
      <c r="I41" s="278" t="s">
        <v>260</v>
      </c>
      <c r="J41" s="278" t="str">
        <f t="shared" si="2"/>
        <v>80+</v>
      </c>
      <c r="K41" s="278">
        <v>24.0</v>
      </c>
      <c r="L41" s="278" t="s">
        <v>276</v>
      </c>
      <c r="M41" s="279">
        <v>228.8</v>
      </c>
      <c r="N41" s="280" t="s">
        <v>247</v>
      </c>
      <c r="O41" s="281">
        <v>80.0</v>
      </c>
      <c r="P41" s="282">
        <v>1.0</v>
      </c>
      <c r="Q41" s="283" t="s">
        <v>287</v>
      </c>
      <c r="R41" s="284"/>
      <c r="S41" s="285"/>
      <c r="T41" s="104"/>
    </row>
    <row r="42" ht="18.75" customHeight="1">
      <c r="B42" s="251"/>
      <c r="C42" s="252" t="s">
        <v>56</v>
      </c>
      <c r="D42" s="286" t="s">
        <v>188</v>
      </c>
      <c r="E42" s="265" t="s">
        <v>188</v>
      </c>
      <c r="F42" s="252" t="s">
        <v>176</v>
      </c>
      <c r="G42" s="265" t="s">
        <v>239</v>
      </c>
      <c r="H42" s="266">
        <v>85.1</v>
      </c>
      <c r="I42" s="254">
        <v>89.0</v>
      </c>
      <c r="J42" s="254" t="str">
        <f t="shared" si="2"/>
        <v>80+</v>
      </c>
      <c r="K42" s="254">
        <v>20.0</v>
      </c>
      <c r="L42" s="254" t="s">
        <v>246</v>
      </c>
      <c r="M42" s="254">
        <v>146.0</v>
      </c>
      <c r="N42" s="255" t="s">
        <v>247</v>
      </c>
      <c r="O42" s="287">
        <v>60.0</v>
      </c>
      <c r="P42" s="162">
        <v>1.0</v>
      </c>
      <c r="Q42" s="288" t="s">
        <v>288</v>
      </c>
      <c r="R42" s="289"/>
      <c r="S42" s="290"/>
      <c r="T42" s="104"/>
    </row>
    <row r="43" ht="18.75" customHeight="1">
      <c r="B43" s="251"/>
      <c r="C43" s="252" t="s">
        <v>289</v>
      </c>
      <c r="D43" s="253" t="s">
        <v>224</v>
      </c>
      <c r="E43" s="252" t="s">
        <v>225</v>
      </c>
      <c r="F43" s="252" t="s">
        <v>176</v>
      </c>
      <c r="G43" s="252" t="s">
        <v>226</v>
      </c>
      <c r="H43" s="254">
        <v>113.5</v>
      </c>
      <c r="I43" s="254" t="s">
        <v>260</v>
      </c>
      <c r="J43" s="254" t="str">
        <f t="shared" si="2"/>
        <v>80+</v>
      </c>
      <c r="K43" s="254">
        <v>16.0</v>
      </c>
      <c r="L43" s="254" t="s">
        <v>198</v>
      </c>
      <c r="M43" s="254"/>
      <c r="N43" s="255" t="s">
        <v>247</v>
      </c>
      <c r="O43" s="287">
        <v>118.0</v>
      </c>
      <c r="P43" s="162">
        <v>1.0</v>
      </c>
      <c r="Q43" s="288" t="s">
        <v>290</v>
      </c>
      <c r="R43" s="289"/>
      <c r="S43" s="290"/>
      <c r="T43" s="104"/>
    </row>
    <row r="44" ht="18.75" customHeight="1">
      <c r="B44" s="291"/>
      <c r="C44" s="292" t="s">
        <v>291</v>
      </c>
      <c r="D44" s="253" t="s">
        <v>292</v>
      </c>
      <c r="E44" s="252" t="s">
        <v>293</v>
      </c>
      <c r="F44" s="252" t="s">
        <v>176</v>
      </c>
      <c r="G44" s="252" t="s">
        <v>294</v>
      </c>
      <c r="H44" s="254">
        <v>88.4</v>
      </c>
      <c r="I44" s="254">
        <v>89.0</v>
      </c>
      <c r="J44" s="254" t="str">
        <f t="shared" si="2"/>
        <v>80+</v>
      </c>
      <c r="K44" s="254">
        <v>20.0</v>
      </c>
      <c r="L44" s="254" t="s">
        <v>198</v>
      </c>
      <c r="M44" s="254"/>
      <c r="N44" s="255" t="s">
        <v>247</v>
      </c>
      <c r="O44" s="293">
        <v>39.0</v>
      </c>
      <c r="P44" s="162">
        <v>1.0</v>
      </c>
      <c r="Q44" s="288" t="s">
        <v>295</v>
      </c>
      <c r="R44" s="289"/>
      <c r="S44" s="290"/>
      <c r="T44" s="104"/>
    </row>
    <row r="45" ht="18.75" customHeight="1">
      <c r="B45" s="294"/>
      <c r="C45" s="295" t="s">
        <v>296</v>
      </c>
      <c r="D45" s="253" t="s">
        <v>175</v>
      </c>
      <c r="E45" s="252" t="s">
        <v>176</v>
      </c>
      <c r="F45" s="252" t="s">
        <v>176</v>
      </c>
      <c r="G45" s="252" t="s">
        <v>45</v>
      </c>
      <c r="H45" s="296">
        <v>95.7</v>
      </c>
      <c r="I45" s="254">
        <v>102.0</v>
      </c>
      <c r="J45" s="254" t="str">
        <f t="shared" si="2"/>
        <v>80+</v>
      </c>
      <c r="K45" s="296">
        <v>16.0</v>
      </c>
      <c r="L45" s="254" t="s">
        <v>177</v>
      </c>
      <c r="M45" s="254"/>
      <c r="N45" s="255" t="s">
        <v>247</v>
      </c>
      <c r="O45" s="263">
        <v>144.0</v>
      </c>
      <c r="P45" s="170">
        <v>4.0</v>
      </c>
      <c r="Q45" s="297" t="s">
        <v>297</v>
      </c>
      <c r="R45" s="298"/>
      <c r="S45" s="299"/>
      <c r="T45" s="104"/>
    </row>
    <row r="46" ht="18.75" customHeight="1">
      <c r="B46" s="291"/>
      <c r="C46" s="300" t="s">
        <v>291</v>
      </c>
      <c r="D46" s="253" t="s">
        <v>292</v>
      </c>
      <c r="E46" s="252" t="s">
        <v>293</v>
      </c>
      <c r="F46" s="252" t="s">
        <v>176</v>
      </c>
      <c r="G46" s="252" t="s">
        <v>294</v>
      </c>
      <c r="H46" s="254">
        <v>88.4</v>
      </c>
      <c r="I46" s="254">
        <v>89.0</v>
      </c>
      <c r="J46" s="254" t="str">
        <f t="shared" si="2"/>
        <v>80+</v>
      </c>
      <c r="K46" s="270">
        <v>20.0</v>
      </c>
      <c r="L46" s="270" t="s">
        <v>177</v>
      </c>
      <c r="M46" s="270"/>
      <c r="N46" s="271" t="s">
        <v>247</v>
      </c>
      <c r="O46" s="272">
        <v>137.0</v>
      </c>
      <c r="P46" s="195">
        <v>3.0</v>
      </c>
      <c r="Q46" s="301" t="s">
        <v>297</v>
      </c>
      <c r="R46" s="302"/>
      <c r="S46" s="303"/>
      <c r="T46" s="104"/>
    </row>
    <row r="47" ht="18.75" customHeight="1">
      <c r="B47" s="251"/>
      <c r="C47" s="258" t="s">
        <v>298</v>
      </c>
      <c r="D47" s="253" t="s">
        <v>299</v>
      </c>
      <c r="E47" s="252" t="s">
        <v>300</v>
      </c>
      <c r="F47" s="252" t="s">
        <v>176</v>
      </c>
      <c r="G47" s="252" t="s">
        <v>38</v>
      </c>
      <c r="H47" s="270">
        <v>89.5</v>
      </c>
      <c r="I47" s="254">
        <v>93.0</v>
      </c>
      <c r="J47" s="254" t="str">
        <f t="shared" si="2"/>
        <v>80+</v>
      </c>
      <c r="K47" s="270">
        <v>20.0</v>
      </c>
      <c r="L47" s="270" t="s">
        <v>177</v>
      </c>
      <c r="M47" s="270"/>
      <c r="N47" s="271" t="s">
        <v>247</v>
      </c>
      <c r="O47" s="304">
        <v>159.0</v>
      </c>
      <c r="P47" s="195">
        <v>2.0</v>
      </c>
      <c r="Q47" s="301" t="s">
        <v>297</v>
      </c>
      <c r="R47" s="302"/>
      <c r="S47" s="303"/>
      <c r="T47" s="104"/>
    </row>
    <row r="48" ht="18.75" customHeight="1">
      <c r="B48" s="251"/>
      <c r="C48" s="252" t="s">
        <v>289</v>
      </c>
      <c r="D48" s="253" t="s">
        <v>224</v>
      </c>
      <c r="E48" s="252" t="s">
        <v>225</v>
      </c>
      <c r="F48" s="252" t="s">
        <v>176</v>
      </c>
      <c r="G48" s="259" t="s">
        <v>226</v>
      </c>
      <c r="H48" s="254">
        <v>113.5</v>
      </c>
      <c r="I48" s="254" t="s">
        <v>260</v>
      </c>
      <c r="J48" s="254" t="str">
        <f t="shared" si="2"/>
        <v>80+</v>
      </c>
      <c r="K48" s="254">
        <v>20.0</v>
      </c>
      <c r="L48" s="254" t="s">
        <v>177</v>
      </c>
      <c r="M48" s="254"/>
      <c r="N48" s="255" t="s">
        <v>247</v>
      </c>
      <c r="O48" s="256">
        <v>204.0</v>
      </c>
      <c r="P48" s="184">
        <v>1.0</v>
      </c>
      <c r="Q48" s="305" t="s">
        <v>297</v>
      </c>
      <c r="R48" s="306"/>
      <c r="S48" s="307"/>
      <c r="T48" s="104"/>
    </row>
    <row r="49" ht="18.75" customHeight="1">
      <c r="B49" s="251"/>
      <c r="C49" s="252" t="s">
        <v>42</v>
      </c>
      <c r="D49" s="253" t="s">
        <v>191</v>
      </c>
      <c r="E49" s="252" t="s">
        <v>192</v>
      </c>
      <c r="F49" s="252" t="s">
        <v>176</v>
      </c>
      <c r="G49" s="259" t="s">
        <v>193</v>
      </c>
      <c r="H49" s="254">
        <v>116.0</v>
      </c>
      <c r="I49" s="254" t="s">
        <v>260</v>
      </c>
      <c r="J49" s="254" t="str">
        <f t="shared" si="2"/>
        <v>80+</v>
      </c>
      <c r="K49" s="254">
        <v>32.0</v>
      </c>
      <c r="L49" s="254" t="s">
        <v>177</v>
      </c>
      <c r="M49" s="254"/>
      <c r="N49" s="255" t="s">
        <v>247</v>
      </c>
      <c r="O49" s="256">
        <v>124.0</v>
      </c>
      <c r="P49" s="162">
        <v>1.0</v>
      </c>
      <c r="Q49" s="288" t="s">
        <v>301</v>
      </c>
      <c r="R49" s="308"/>
      <c r="S49" s="309"/>
      <c r="T49" s="104"/>
    </row>
    <row r="50" ht="18.75" customHeight="1">
      <c r="B50" s="310" t="s">
        <v>244</v>
      </c>
      <c r="C50" s="311" t="s">
        <v>38</v>
      </c>
      <c r="D50" s="312" t="s">
        <v>181</v>
      </c>
      <c r="E50" s="313" t="s">
        <v>182</v>
      </c>
      <c r="F50" s="313" t="s">
        <v>176</v>
      </c>
      <c r="G50" s="314" t="s">
        <v>193</v>
      </c>
      <c r="H50" s="315">
        <v>69.9</v>
      </c>
      <c r="I50" s="315">
        <v>70.0</v>
      </c>
      <c r="J50" s="315" t="str">
        <f t="shared" ref="J50:J51" si="3">ifs(H50&lt;65.1, "UNDER", H50&gt;65, "OVER")</f>
        <v>OVER</v>
      </c>
      <c r="K50" s="315">
        <v>24.0</v>
      </c>
      <c r="L50" s="315" t="s">
        <v>198</v>
      </c>
      <c r="M50" s="315"/>
      <c r="N50" s="316" t="s">
        <v>302</v>
      </c>
      <c r="O50" s="317">
        <v>31.0</v>
      </c>
      <c r="P50" s="162">
        <v>1.0</v>
      </c>
      <c r="Q50" s="163" t="s">
        <v>303</v>
      </c>
      <c r="R50" s="318"/>
      <c r="S50" s="319"/>
      <c r="T50" s="104"/>
    </row>
    <row r="51" ht="18.75" customHeight="1">
      <c r="B51" s="320" t="s">
        <v>244</v>
      </c>
      <c r="C51" s="313" t="s">
        <v>269</v>
      </c>
      <c r="D51" s="312" t="s">
        <v>181</v>
      </c>
      <c r="E51" s="313" t="s">
        <v>182</v>
      </c>
      <c r="F51" s="313" t="s">
        <v>176</v>
      </c>
      <c r="G51" s="321" t="s">
        <v>38</v>
      </c>
      <c r="H51" s="315">
        <v>73.0</v>
      </c>
      <c r="I51" s="315">
        <v>74.0</v>
      </c>
      <c r="J51" s="315" t="str">
        <f t="shared" si="3"/>
        <v>OVER</v>
      </c>
      <c r="K51" s="315">
        <v>12.0</v>
      </c>
      <c r="L51" s="315" t="s">
        <v>198</v>
      </c>
      <c r="M51" s="315"/>
      <c r="N51" s="316" t="s">
        <v>302</v>
      </c>
      <c r="O51" s="317">
        <v>51.0</v>
      </c>
      <c r="P51" s="162">
        <v>1.0</v>
      </c>
      <c r="Q51" s="163" t="s">
        <v>304</v>
      </c>
      <c r="R51" s="318"/>
      <c r="S51" s="319"/>
      <c r="T51" s="104"/>
    </row>
    <row r="52" ht="18.75" customHeight="1">
      <c r="A52" s="260"/>
      <c r="B52" s="322"/>
      <c r="C52" s="323" t="s">
        <v>305</v>
      </c>
      <c r="D52" s="324" t="s">
        <v>196</v>
      </c>
      <c r="E52" s="323" t="s">
        <v>182</v>
      </c>
      <c r="F52" s="323" t="s">
        <v>176</v>
      </c>
      <c r="G52" s="325"/>
      <c r="H52" s="326">
        <v>78.2</v>
      </c>
      <c r="I52" s="326">
        <v>80.0</v>
      </c>
      <c r="J52" s="315" t="str">
        <f t="shared" ref="J52:J53" si="4">ifs(H52&lt;80.1, "80", H52&gt;80, "80+")</f>
        <v>80</v>
      </c>
      <c r="K52" s="326">
        <v>20.0</v>
      </c>
      <c r="L52" s="326" t="s">
        <v>198</v>
      </c>
      <c r="M52" s="326"/>
      <c r="N52" s="327" t="s">
        <v>302</v>
      </c>
      <c r="O52" s="328">
        <v>45.0</v>
      </c>
      <c r="P52" s="329">
        <v>1.0</v>
      </c>
      <c r="Q52" s="330" t="s">
        <v>306</v>
      </c>
      <c r="R52" s="330"/>
      <c r="S52" s="331"/>
      <c r="T52" s="104"/>
    </row>
    <row r="53" ht="18.75" customHeight="1">
      <c r="A53" s="332" t="s">
        <v>307</v>
      </c>
      <c r="B53" s="333"/>
      <c r="C53" s="334" t="s">
        <v>193</v>
      </c>
      <c r="D53" s="335" t="s">
        <v>308</v>
      </c>
      <c r="E53" s="336" t="s">
        <v>309</v>
      </c>
      <c r="F53" s="334" t="s">
        <v>176</v>
      </c>
      <c r="G53" s="337" t="s">
        <v>231</v>
      </c>
      <c r="H53" s="338">
        <v>84.5</v>
      </c>
      <c r="I53" s="338">
        <v>89.0</v>
      </c>
      <c r="J53" s="315" t="str">
        <f t="shared" si="4"/>
        <v>80+</v>
      </c>
      <c r="K53" s="338">
        <v>24.0</v>
      </c>
      <c r="L53" s="338" t="s">
        <v>198</v>
      </c>
      <c r="M53" s="338"/>
      <c r="N53" s="339" t="s">
        <v>247</v>
      </c>
      <c r="O53" s="340">
        <v>97.0</v>
      </c>
      <c r="P53" s="148"/>
      <c r="Q53" s="149"/>
      <c r="R53" s="149"/>
      <c r="S53" s="149"/>
      <c r="T53" s="104"/>
    </row>
    <row r="54" ht="18.75" customHeight="1">
      <c r="B54" s="341"/>
      <c r="C54" s="137" t="s">
        <v>310</v>
      </c>
      <c r="D54" s="121" t="s">
        <v>279</v>
      </c>
      <c r="E54" s="118" t="s">
        <v>225</v>
      </c>
      <c r="F54" s="118" t="s">
        <v>176</v>
      </c>
      <c r="G54" s="119" t="s">
        <v>280</v>
      </c>
      <c r="H54" s="131">
        <v>56.1</v>
      </c>
      <c r="I54" s="131">
        <v>57.0</v>
      </c>
      <c r="J54" s="159" t="str">
        <f t="shared" ref="J54:J56" si="5">ifs(H54&lt;65.1, "65", H54&gt;65, "65+")</f>
        <v>65</v>
      </c>
      <c r="K54" s="131">
        <v>12.0</v>
      </c>
      <c r="L54" s="131" t="s">
        <v>47</v>
      </c>
      <c r="M54" s="131"/>
      <c r="N54" s="342" t="s">
        <v>247</v>
      </c>
      <c r="O54" s="343">
        <v>122.0</v>
      </c>
      <c r="P54" s="148"/>
      <c r="Q54" s="149"/>
      <c r="R54" s="149"/>
      <c r="S54" s="149"/>
      <c r="T54" s="104"/>
    </row>
    <row r="55" ht="18.75" customHeight="1">
      <c r="B55" s="341"/>
      <c r="C55" s="137" t="s">
        <v>311</v>
      </c>
      <c r="D55" s="344" t="s">
        <v>308</v>
      </c>
      <c r="E55" s="137" t="s">
        <v>309</v>
      </c>
      <c r="F55" s="345" t="s">
        <v>176</v>
      </c>
      <c r="G55" s="138" t="s">
        <v>231</v>
      </c>
      <c r="H55" s="346">
        <v>68.0</v>
      </c>
      <c r="I55" s="346">
        <v>70.0</v>
      </c>
      <c r="J55" s="159" t="str">
        <f t="shared" si="5"/>
        <v>65+</v>
      </c>
      <c r="K55" s="346">
        <v>20.0</v>
      </c>
      <c r="L55" s="346" t="s">
        <v>198</v>
      </c>
      <c r="M55" s="346"/>
      <c r="N55" s="347" t="s">
        <v>247</v>
      </c>
      <c r="O55" s="348">
        <v>66.0</v>
      </c>
      <c r="P55" s="148"/>
      <c r="Q55" s="149"/>
      <c r="R55" s="149"/>
      <c r="S55" s="149"/>
      <c r="T55" s="104"/>
    </row>
    <row r="56" ht="18.75" customHeight="1">
      <c r="B56" s="341"/>
      <c r="C56" s="137" t="s">
        <v>280</v>
      </c>
      <c r="D56" s="349" t="s">
        <v>279</v>
      </c>
      <c r="E56" s="345" t="s">
        <v>225</v>
      </c>
      <c r="F56" s="345" t="s">
        <v>176</v>
      </c>
      <c r="G56" s="350" t="s">
        <v>312</v>
      </c>
      <c r="H56" s="346">
        <v>79.5</v>
      </c>
      <c r="I56" s="131" t="s">
        <v>255</v>
      </c>
      <c r="J56" s="159" t="str">
        <f t="shared" si="5"/>
        <v>65+</v>
      </c>
      <c r="K56" s="131">
        <v>16.0</v>
      </c>
      <c r="L56" s="131" t="s">
        <v>47</v>
      </c>
      <c r="M56" s="131"/>
      <c r="N56" s="342" t="s">
        <v>247</v>
      </c>
      <c r="O56" s="351">
        <v>113.0</v>
      </c>
      <c r="P56" s="148"/>
      <c r="Q56" s="149"/>
      <c r="R56" s="149"/>
      <c r="S56" s="149"/>
      <c r="T56" s="104"/>
    </row>
    <row r="57" ht="18.75" customHeight="1">
      <c r="A57" s="260"/>
      <c r="B57" s="352"/>
      <c r="C57" s="353" t="s">
        <v>313</v>
      </c>
      <c r="D57" s="354" t="s">
        <v>314</v>
      </c>
      <c r="E57" s="353" t="s">
        <v>267</v>
      </c>
      <c r="F57" s="353" t="s">
        <v>176</v>
      </c>
      <c r="G57" s="355" t="s">
        <v>189</v>
      </c>
      <c r="H57" s="356">
        <v>83.6</v>
      </c>
      <c r="I57" s="356">
        <v>84.0</v>
      </c>
      <c r="J57" s="315" t="str">
        <f>ifs(H57&lt;80.1, "80", H57&gt;80, "80+")</f>
        <v>80+</v>
      </c>
      <c r="K57" s="356">
        <v>24.0</v>
      </c>
      <c r="L57" s="356" t="s">
        <v>198</v>
      </c>
      <c r="M57" s="356"/>
      <c r="N57" s="357" t="s">
        <v>247</v>
      </c>
      <c r="O57" s="358">
        <v>38.0</v>
      </c>
      <c r="P57" s="148"/>
      <c r="Q57" s="149"/>
      <c r="R57" s="149"/>
      <c r="S57" s="149"/>
      <c r="T57" s="104"/>
    </row>
  </sheetData>
  <autoFilter ref="$C$5:$O$57"/>
  <mergeCells count="4">
    <mergeCell ref="A6:A37"/>
    <mergeCell ref="A38:A52"/>
    <mergeCell ref="A53:A57"/>
    <mergeCell ref="C1:N3"/>
  </mergeCells>
  <conditionalFormatting sqref="K6:K52">
    <cfRule type="cellIs" dxfId="7" priority="1" operator="equal">
      <formula>8</formula>
    </cfRule>
  </conditionalFormatting>
  <conditionalFormatting sqref="K6:K52">
    <cfRule type="cellIs" dxfId="1" priority="2" operator="equal">
      <formula>12</formula>
    </cfRule>
  </conditionalFormatting>
  <conditionalFormatting sqref="K6:K52">
    <cfRule type="cellIs" dxfId="2" priority="3" operator="equal">
      <formula>16</formula>
    </cfRule>
  </conditionalFormatting>
  <conditionalFormatting sqref="K6:K52">
    <cfRule type="cellIs" dxfId="3" priority="4" operator="equal">
      <formula>20</formula>
    </cfRule>
  </conditionalFormatting>
  <conditionalFormatting sqref="K6:K52">
    <cfRule type="cellIs" dxfId="8" priority="5" operator="equal">
      <formula>24</formula>
    </cfRule>
  </conditionalFormatting>
  <conditionalFormatting sqref="K6:K52">
    <cfRule type="cellIs" dxfId="9" priority="6" operator="equal">
      <formula>32</formula>
    </cfRule>
  </conditionalFormatting>
  <dataValidations>
    <dataValidation type="list" allowBlank="1" sqref="I6:I57">
      <formula1>'2020'!$T$6:$T$18</formula1>
    </dataValidation>
  </dataValidations>
  <printOptions horizontalCentered="1" verticalCentered="1"/>
  <pageMargins bottom="0.75" footer="0.0" header="0.0" left="0.25" right="0.25" top="0.75"/>
  <pageSetup paperSize="5" scale="125" orientation="landscape"/>
  <drawing r:id="rId1"/>
</worksheet>
</file>